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ончарова_с\Desktop\сайт 28.08.2023, план реализации\"/>
    </mc:Choice>
  </mc:AlternateContent>
  <xr:revisionPtr revIDLastSave="0" documentId="13_ncr:1_{3CABBA23-90EA-4429-A7CB-C54886BED6ED}" xr6:coauthVersionLast="45" xr6:coauthVersionMax="45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пример" sheetId="8" state="hidden" r:id="rId1"/>
    <sheet name="квартальный отчет Вариант 1" sheetId="4" state="hidden" r:id="rId2"/>
    <sheet name="проект Плана реализации" sheetId="21" r:id="rId3"/>
  </sheets>
  <externalReferences>
    <externalReference r:id="rId4"/>
    <externalReference r:id="rId5"/>
  </externalReferences>
  <definedNames>
    <definedName name="_xlnm._FilterDatabase" localSheetId="0" hidden="1">пример!$A$3:$O$16</definedName>
    <definedName name="_xlnm._FilterDatabase" localSheetId="2" hidden="1">'проект Плана реализации'!$A$11:$M$227</definedName>
    <definedName name="километр" localSheetId="1">#REF!</definedName>
    <definedName name="километр" localSheetId="0">#REF!</definedName>
    <definedName name="километр">#REF!</definedName>
    <definedName name="_xlnm.Print_Area" localSheetId="2">'проект Плана реализации'!$A$1:$M$234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2" i="21" l="1"/>
  <c r="M149" i="21" l="1"/>
  <c r="L149" i="21"/>
  <c r="K149" i="21"/>
  <c r="J149" i="21"/>
  <c r="I149" i="21"/>
  <c r="G149" i="21"/>
  <c r="M121" i="21"/>
  <c r="L121" i="21"/>
  <c r="K121" i="21"/>
  <c r="G121" i="21"/>
  <c r="J96" i="21" l="1"/>
  <c r="I96" i="21"/>
  <c r="I97" i="21"/>
  <c r="G96" i="21"/>
  <c r="M96" i="21"/>
  <c r="L96" i="21"/>
  <c r="K96" i="21"/>
  <c r="A100" i="21"/>
  <c r="B100" i="21"/>
  <c r="C100" i="21"/>
  <c r="D100" i="21"/>
  <c r="E100" i="21"/>
  <c r="F100" i="21"/>
  <c r="H100" i="21"/>
  <c r="I121" i="21"/>
  <c r="J58" i="21" l="1"/>
  <c r="I58" i="21"/>
  <c r="G58" i="21"/>
  <c r="J59" i="21"/>
  <c r="I59" i="21"/>
  <c r="G59" i="21"/>
  <c r="K208" i="21" l="1"/>
  <c r="M208" i="21"/>
  <c r="L208" i="21"/>
  <c r="J209" i="21"/>
  <c r="I209" i="21"/>
  <c r="G209" i="21"/>
  <c r="J121" i="21"/>
  <c r="A166" i="21"/>
  <c r="B166" i="21"/>
  <c r="C166" i="21"/>
  <c r="E166" i="21"/>
  <c r="I21" i="21" l="1"/>
  <c r="L169" i="21" l="1"/>
  <c r="M169" i="21"/>
  <c r="K169" i="21"/>
  <c r="L167" i="21"/>
  <c r="M167" i="21"/>
  <c r="K167" i="21"/>
  <c r="J208" i="21" l="1"/>
  <c r="I208" i="21"/>
  <c r="G208" i="21"/>
  <c r="K197" i="21" l="1"/>
  <c r="L17" i="21"/>
  <c r="K17" i="21"/>
  <c r="M17" i="21"/>
  <c r="J116" i="21" l="1"/>
  <c r="I116" i="21"/>
  <c r="G24" i="21"/>
  <c r="J17" i="21" l="1"/>
  <c r="J15" i="21" s="1"/>
  <c r="K183" i="21"/>
  <c r="K204" i="21" l="1"/>
  <c r="A225" i="21"/>
  <c r="B225" i="21"/>
  <c r="C225" i="21"/>
  <c r="D225" i="21"/>
  <c r="E225" i="21"/>
  <c r="F225" i="21"/>
  <c r="A224" i="21"/>
  <c r="B224" i="21"/>
  <c r="C224" i="21"/>
  <c r="D224" i="21"/>
  <c r="E224" i="21"/>
  <c r="F224" i="21"/>
  <c r="A223" i="21"/>
  <c r="B223" i="21"/>
  <c r="C223" i="21"/>
  <c r="D223" i="21"/>
  <c r="E223" i="21"/>
  <c r="F223" i="21"/>
  <c r="A222" i="21"/>
  <c r="B222" i="21"/>
  <c r="C222" i="21"/>
  <c r="D222" i="21"/>
  <c r="E222" i="21"/>
  <c r="F222" i="21"/>
  <c r="A221" i="21"/>
  <c r="B221" i="21"/>
  <c r="C221" i="21"/>
  <c r="D221" i="21"/>
  <c r="E221" i="21"/>
  <c r="F221" i="21"/>
  <c r="A220" i="21"/>
  <c r="B220" i="21"/>
  <c r="C220" i="21"/>
  <c r="D220" i="21"/>
  <c r="E220" i="21"/>
  <c r="F220" i="21"/>
  <c r="A219" i="21"/>
  <c r="B219" i="21"/>
  <c r="C219" i="21"/>
  <c r="D219" i="21"/>
  <c r="E219" i="21"/>
  <c r="F219" i="21"/>
  <c r="A218" i="21"/>
  <c r="B218" i="21"/>
  <c r="C218" i="21"/>
  <c r="D218" i="21"/>
  <c r="E218" i="21"/>
  <c r="F218" i="21"/>
  <c r="A217" i="21"/>
  <c r="B217" i="21"/>
  <c r="C217" i="21"/>
  <c r="D217" i="21"/>
  <c r="E217" i="21"/>
  <c r="F217" i="21"/>
  <c r="A216" i="21"/>
  <c r="B216" i="21"/>
  <c r="C216" i="21"/>
  <c r="D216" i="21"/>
  <c r="E216" i="21"/>
  <c r="F216" i="21"/>
  <c r="A215" i="21"/>
  <c r="B215" i="21"/>
  <c r="C215" i="21"/>
  <c r="D215" i="21"/>
  <c r="E215" i="21"/>
  <c r="F215" i="21"/>
  <c r="M230" i="21" l="1"/>
  <c r="M229" i="21" s="1"/>
  <c r="L230" i="21"/>
  <c r="L229" i="21" s="1"/>
  <c r="K230" i="21"/>
  <c r="K229" i="21" s="1"/>
  <c r="J230" i="21"/>
  <c r="J229" i="21" s="1"/>
  <c r="I230" i="21"/>
  <c r="I229" i="21" s="1"/>
  <c r="G230" i="21"/>
  <c r="G229" i="21" s="1"/>
  <c r="M201" i="21"/>
  <c r="L201" i="21"/>
  <c r="K201" i="21"/>
  <c r="J201" i="21"/>
  <c r="I201" i="21"/>
  <c r="G201" i="21"/>
  <c r="F201" i="21"/>
  <c r="D199" i="21"/>
  <c r="D197" i="21"/>
  <c r="M195" i="21"/>
  <c r="L195" i="21"/>
  <c r="K195" i="21"/>
  <c r="J195" i="21"/>
  <c r="I195" i="21"/>
  <c r="A195" i="21"/>
  <c r="B195" i="21"/>
  <c r="C195" i="21"/>
  <c r="D195" i="21"/>
  <c r="F195" i="21"/>
  <c r="G195" i="21"/>
  <c r="E196" i="21"/>
  <c r="F196" i="21"/>
  <c r="G197" i="21"/>
  <c r="G198" i="21"/>
  <c r="M198" i="21"/>
  <c r="L198" i="21"/>
  <c r="K198" i="21"/>
  <c r="J198" i="21"/>
  <c r="J197" i="21" s="1"/>
  <c r="I198" i="21"/>
  <c r="I197" i="21" s="1"/>
  <c r="E199" i="21"/>
  <c r="M197" i="21"/>
  <c r="L197" i="21"/>
  <c r="M188" i="21"/>
  <c r="L188" i="21"/>
  <c r="K188" i="21"/>
  <c r="J188" i="21"/>
  <c r="I188" i="21"/>
  <c r="G188" i="21"/>
  <c r="F188" i="21"/>
  <c r="I177" i="21"/>
  <c r="J177" i="21" s="1"/>
  <c r="L170" i="21"/>
  <c r="K170" i="21"/>
  <c r="L119" i="21"/>
  <c r="G169" i="21"/>
  <c r="G170" i="21"/>
  <c r="A161" i="21"/>
  <c r="B161" i="21"/>
  <c r="C161" i="21"/>
  <c r="D161" i="21"/>
  <c r="E161" i="21"/>
  <c r="D154" i="21"/>
  <c r="A150" i="21"/>
  <c r="B150" i="21"/>
  <c r="C150" i="21"/>
  <c r="F150" i="21"/>
  <c r="I119" i="21"/>
  <c r="A139" i="21"/>
  <c r="B139" i="21"/>
  <c r="C139" i="21"/>
  <c r="E139" i="21"/>
  <c r="F139" i="21"/>
  <c r="A138" i="21"/>
  <c r="B138" i="21"/>
  <c r="C138" i="21"/>
  <c r="D138" i="21"/>
  <c r="E138" i="21"/>
  <c r="F138" i="21"/>
  <c r="A137" i="21"/>
  <c r="B137" i="21"/>
  <c r="C137" i="21"/>
  <c r="D137" i="21"/>
  <c r="E137" i="21"/>
  <c r="F137" i="21"/>
  <c r="A136" i="21"/>
  <c r="B136" i="21"/>
  <c r="C136" i="21"/>
  <c r="E136" i="21"/>
  <c r="F136" i="21"/>
  <c r="G120" i="21" l="1"/>
  <c r="J92" i="21" l="1"/>
  <c r="I92" i="21"/>
  <c r="G92" i="21"/>
  <c r="H101" i="21"/>
  <c r="H102" i="21"/>
  <c r="H103" i="21"/>
  <c r="H104" i="21"/>
  <c r="H105" i="21"/>
  <c r="H107" i="21"/>
  <c r="H109" i="21"/>
  <c r="H110" i="21"/>
  <c r="H111" i="21"/>
  <c r="H112" i="21"/>
  <c r="A112" i="21"/>
  <c r="B112" i="21"/>
  <c r="C112" i="21"/>
  <c r="D112" i="21"/>
  <c r="E112" i="21"/>
  <c r="F112" i="21"/>
  <c r="A111" i="21"/>
  <c r="B111" i="21"/>
  <c r="C111" i="21"/>
  <c r="D111" i="21"/>
  <c r="E111" i="21"/>
  <c r="F111" i="21"/>
  <c r="G111" i="21"/>
  <c r="G97" i="21" s="1"/>
  <c r="A110" i="21"/>
  <c r="B110" i="21"/>
  <c r="C110" i="21"/>
  <c r="D110" i="21"/>
  <c r="E110" i="21"/>
  <c r="F110" i="21"/>
  <c r="A109" i="21"/>
  <c r="B109" i="21"/>
  <c r="C109" i="21"/>
  <c r="D109" i="21"/>
  <c r="E109" i="21"/>
  <c r="F109" i="21"/>
  <c r="A107" i="21"/>
  <c r="B107" i="21"/>
  <c r="C107" i="21"/>
  <c r="D107" i="21"/>
  <c r="E107" i="21"/>
  <c r="F107" i="21"/>
  <c r="A105" i="21"/>
  <c r="B105" i="21"/>
  <c r="C105" i="21"/>
  <c r="D105" i="21"/>
  <c r="E105" i="21"/>
  <c r="F105" i="21"/>
  <c r="A104" i="21"/>
  <c r="B104" i="21"/>
  <c r="C104" i="21"/>
  <c r="D104" i="21"/>
  <c r="E104" i="21"/>
  <c r="F104" i="21"/>
  <c r="A103" i="21"/>
  <c r="B103" i="21"/>
  <c r="C103" i="21"/>
  <c r="D103" i="21"/>
  <c r="E103" i="21"/>
  <c r="F103" i="21"/>
  <c r="A102" i="21"/>
  <c r="B102" i="21"/>
  <c r="C102" i="21"/>
  <c r="D102" i="21"/>
  <c r="E102" i="21"/>
  <c r="F102" i="21"/>
  <c r="A101" i="21"/>
  <c r="B101" i="21"/>
  <c r="C101" i="21"/>
  <c r="D101" i="21"/>
  <c r="E101" i="21"/>
  <c r="E98" i="21"/>
  <c r="F98" i="21"/>
  <c r="K91" i="21"/>
  <c r="K86" i="21"/>
  <c r="K58" i="21"/>
  <c r="J60" i="21"/>
  <c r="I60" i="21"/>
  <c r="G60" i="21"/>
  <c r="G82" i="21"/>
  <c r="M52" i="21" l="1"/>
  <c r="L52" i="21"/>
  <c r="J52" i="21"/>
  <c r="I52" i="21"/>
  <c r="G52" i="21"/>
  <c r="I47" i="21"/>
  <c r="G47" i="21"/>
  <c r="G45" i="21"/>
  <c r="M24" i="21"/>
  <c r="L24" i="21"/>
  <c r="K24" i="21"/>
  <c r="J24" i="21"/>
  <c r="I24" i="21"/>
  <c r="E50" i="21"/>
  <c r="E51" i="21" s="1"/>
  <c r="F50" i="21"/>
  <c r="F89" i="21"/>
  <c r="M226" i="21" l="1"/>
  <c r="L226" i="21"/>
  <c r="K226" i="21"/>
  <c r="K203" i="21" s="1"/>
  <c r="J97" i="21"/>
  <c r="E190" i="21" l="1"/>
  <c r="E191" i="21" s="1"/>
  <c r="M170" i="21" l="1"/>
  <c r="J170" i="21"/>
  <c r="J120" i="21" s="1"/>
  <c r="J169" i="21"/>
  <c r="I170" i="21"/>
  <c r="I120" i="21" s="1"/>
  <c r="I169" i="21"/>
  <c r="L89" i="21" l="1"/>
  <c r="M91" i="21"/>
  <c r="L91" i="21"/>
  <c r="E178" i="21" l="1"/>
  <c r="G178" i="21"/>
  <c r="G119" i="21"/>
  <c r="J56" i="21"/>
  <c r="J55" i="21" s="1"/>
  <c r="M21" i="21"/>
  <c r="M16" i="21" s="1"/>
  <c r="L21" i="21"/>
  <c r="L16" i="21" s="1"/>
  <c r="K21" i="21"/>
  <c r="K16" i="21" s="1"/>
  <c r="J50" i="21"/>
  <c r="I50" i="21"/>
  <c r="G50" i="21"/>
  <c r="G49" i="21" s="1"/>
  <c r="J194" i="21"/>
  <c r="I194" i="21"/>
  <c r="E202" i="21"/>
  <c r="E183" i="21"/>
  <c r="E185" i="21" s="1"/>
  <c r="M194" i="21"/>
  <c r="L194" i="21"/>
  <c r="K194" i="21"/>
  <c r="M186" i="21"/>
  <c r="L186" i="21"/>
  <c r="K186" i="21"/>
  <c r="I186" i="21"/>
  <c r="F187" i="21"/>
  <c r="M183" i="21"/>
  <c r="L183" i="21"/>
  <c r="E192" i="21"/>
  <c r="E193" i="21" s="1"/>
  <c r="M192" i="21"/>
  <c r="L192" i="21"/>
  <c r="K192" i="21"/>
  <c r="J192" i="21"/>
  <c r="I192" i="21"/>
  <c r="G192" i="21"/>
  <c r="F192" i="21"/>
  <c r="M190" i="21"/>
  <c r="L190" i="21"/>
  <c r="K190" i="21"/>
  <c r="J190" i="21"/>
  <c r="I190" i="21"/>
  <c r="G190" i="21"/>
  <c r="F190" i="21"/>
  <c r="F198" i="21" s="1"/>
  <c r="J183" i="21"/>
  <c r="I183" i="21"/>
  <c r="G183" i="21"/>
  <c r="G180" i="21" s="1"/>
  <c r="F183" i="21"/>
  <c r="J176" i="21"/>
  <c r="M178" i="21"/>
  <c r="L178" i="21"/>
  <c r="K178" i="21"/>
  <c r="J178" i="21"/>
  <c r="I178" i="21"/>
  <c r="F178" i="21"/>
  <c r="M176" i="21"/>
  <c r="L176" i="21"/>
  <c r="K176" i="21"/>
  <c r="G176" i="21"/>
  <c r="F176" i="21"/>
  <c r="J45" i="21"/>
  <c r="M114" i="21"/>
  <c r="L114" i="21"/>
  <c r="K114" i="21"/>
  <c r="J114" i="21"/>
  <c r="I114" i="21"/>
  <c r="G114" i="21"/>
  <c r="J91" i="21"/>
  <c r="I91" i="21"/>
  <c r="G91" i="21"/>
  <c r="M89" i="21"/>
  <c r="K89" i="21"/>
  <c r="K82" i="21" s="1"/>
  <c r="J89" i="21"/>
  <c r="I89" i="21"/>
  <c r="G89" i="21"/>
  <c r="M86" i="21"/>
  <c r="L86" i="21"/>
  <c r="J86" i="21"/>
  <c r="I86" i="21"/>
  <c r="G86" i="21"/>
  <c r="M56" i="21"/>
  <c r="L56" i="21"/>
  <c r="K56" i="21"/>
  <c r="I56" i="21"/>
  <c r="I55" i="21" s="1"/>
  <c r="G56" i="21"/>
  <c r="G55" i="21" s="1"/>
  <c r="M50" i="21"/>
  <c r="L50" i="21"/>
  <c r="K50" i="21"/>
  <c r="M49" i="21"/>
  <c r="L49" i="21"/>
  <c r="M45" i="21"/>
  <c r="L45" i="21"/>
  <c r="K45" i="21"/>
  <c r="I45" i="21"/>
  <c r="G23" i="21"/>
  <c r="M47" i="21"/>
  <c r="L47" i="21"/>
  <c r="K47" i="21"/>
  <c r="J47" i="21"/>
  <c r="J16" i="21"/>
  <c r="I16" i="21"/>
  <c r="I14" i="21" s="1"/>
  <c r="G16" i="21"/>
  <c r="G15" i="21"/>
  <c r="M15" i="21"/>
  <c r="L15" i="21"/>
  <c r="K15" i="21"/>
  <c r="I17" i="21"/>
  <c r="I15" i="21" s="1"/>
  <c r="M204" i="21"/>
  <c r="L204" i="21"/>
  <c r="J204" i="21"/>
  <c r="J203" i="21" s="1"/>
  <c r="I204" i="21"/>
  <c r="I203" i="21" s="1"/>
  <c r="G204" i="21"/>
  <c r="G203" i="21" s="1"/>
  <c r="M200" i="21"/>
  <c r="L200" i="21"/>
  <c r="K200" i="21"/>
  <c r="J182" i="21"/>
  <c r="I182" i="21"/>
  <c r="G182" i="21"/>
  <c r="J181" i="21"/>
  <c r="I181" i="21"/>
  <c r="G181" i="21"/>
  <c r="J180" i="21"/>
  <c r="I180" i="21"/>
  <c r="J119" i="21"/>
  <c r="J113" i="21" s="1"/>
  <c r="G116" i="21"/>
  <c r="M116" i="21"/>
  <c r="L116" i="21"/>
  <c r="L113" i="21" s="1"/>
  <c r="K116" i="21"/>
  <c r="M97" i="21"/>
  <c r="L97" i="21"/>
  <c r="G200" i="21"/>
  <c r="I82" i="21"/>
  <c r="J82" i="21"/>
  <c r="Q10" i="4"/>
  <c r="K5" i="8"/>
  <c r="M5" i="8"/>
  <c r="N5" i="8"/>
  <c r="O5" i="8"/>
  <c r="L6" i="8"/>
  <c r="L7" i="8"/>
  <c r="L8" i="8"/>
  <c r="L9" i="8"/>
  <c r="K10" i="8"/>
  <c r="M10" i="8"/>
  <c r="N10" i="8"/>
  <c r="O10" i="8"/>
  <c r="L11" i="8"/>
  <c r="L12" i="8"/>
  <c r="L13" i="8"/>
  <c r="L14" i="8"/>
  <c r="L15" i="8"/>
  <c r="L16" i="8"/>
  <c r="L17" i="8"/>
  <c r="L18" i="8"/>
  <c r="G113" i="21" l="1"/>
  <c r="L180" i="21"/>
  <c r="M180" i="21"/>
  <c r="K180" i="21"/>
  <c r="L10" i="8"/>
  <c r="K119" i="21"/>
  <c r="K113" i="21" s="1"/>
  <c r="L5" i="8"/>
  <c r="L55" i="21"/>
  <c r="M203" i="21"/>
  <c r="M55" i="21"/>
  <c r="I176" i="21"/>
  <c r="I175" i="21" s="1"/>
  <c r="K55" i="21"/>
  <c r="L203" i="21"/>
  <c r="L175" i="21"/>
  <c r="M13" i="21"/>
  <c r="E184" i="21"/>
  <c r="G175" i="21"/>
  <c r="L82" i="21"/>
  <c r="L13" i="21"/>
  <c r="J23" i="21"/>
  <c r="M82" i="21"/>
  <c r="K175" i="21"/>
  <c r="K13" i="21"/>
  <c r="M23" i="21"/>
  <c r="M175" i="21"/>
  <c r="M119" i="21"/>
  <c r="M113" i="21" s="1"/>
  <c r="I23" i="21"/>
  <c r="K49" i="21"/>
  <c r="J175" i="21"/>
  <c r="K23" i="21"/>
  <c r="L23" i="21"/>
  <c r="K12" i="21" l="1"/>
  <c r="M12" i="21"/>
  <c r="L12" i="21"/>
</calcChain>
</file>

<file path=xl/sharedStrings.xml><?xml version="1.0" encoding="utf-8"?>
<sst xmlns="http://schemas.openxmlformats.org/spreadsheetml/2006/main" count="1194" uniqueCount="364">
  <si>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</si>
  <si>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</si>
  <si>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</si>
  <si>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</si>
  <si>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</si>
  <si>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</si>
  <si>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</si>
  <si>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</si>
  <si>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</si>
  <si>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</si>
  <si>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</si>
  <si>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</si>
  <si>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</si>
  <si>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</si>
  <si>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</si>
  <si>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</si>
  <si>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</si>
  <si>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</si>
  <si>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</si>
  <si>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</si>
  <si>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</si>
  <si>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</si>
  <si>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</si>
  <si>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</si>
  <si>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</si>
  <si>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</si>
  <si>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</si>
  <si>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</si>
  <si>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</si>
  <si>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</si>
  <si>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</si>
  <si>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</si>
  <si>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</si>
  <si>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</si>
  <si>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</si>
  <si>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</si>
  <si>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</si>
  <si>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</si>
  <si>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</si>
  <si>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</si>
  <si>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</si>
  <si>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</si>
  <si>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</si>
  <si>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</si>
  <si>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</si>
  <si>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</si>
  <si>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</si>
  <si>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</si>
  <si>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</si>
  <si>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</si>
  <si>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</si>
  <si>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</si>
  <si>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</si>
  <si>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</si>
  <si>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</si>
  <si>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</si>
  <si>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</si>
  <si>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</si>
  <si>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</si>
  <si>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</si>
  <si>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</si>
  <si>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</si>
  <si>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</si>
  <si>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</si>
  <si>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</si>
  <si>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</si>
  <si>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</si>
  <si>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</si>
  <si>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</si>
  <si>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</si>
  <si>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</si>
  <si>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</si>
  <si>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</si>
  <si>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</si>
  <si>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</si>
  <si>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</si>
  <si>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</si>
  <si>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</si>
  <si>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</si>
  <si>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</si>
  <si>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</si>
  <si>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</si>
  <si>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</si>
  <si>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</si>
  <si>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</si>
  <si>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</si>
  <si>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</si>
  <si>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</si>
  <si>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</si>
  <si>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>03</t>
  </si>
  <si>
    <t>04</t>
  </si>
  <si>
    <t>06</t>
  </si>
  <si>
    <t>07</t>
  </si>
  <si>
    <t>08</t>
  </si>
  <si>
    <t>12</t>
  </si>
  <si>
    <t>Содержание территорий общего пользования</t>
  </si>
  <si>
    <t>Уплата имущественного и земельного налога за объекты благоустройства</t>
  </si>
  <si>
    <t>Организация озеленения территории города</t>
  </si>
  <si>
    <t>Посадка зеленых насаждений</t>
  </si>
  <si>
    <t>Организация освещения территории муниципального образования, включая архитектурную подсветку зданий, строений, сооружений</t>
  </si>
  <si>
    <t>Модернизация сетей наружного освещения</t>
  </si>
  <si>
    <t>Благоустройство территорий общего пользования</t>
  </si>
  <si>
    <t>Содержание территорий общественных кладбищ городского округа "Город Калининград"</t>
  </si>
  <si>
    <t>Охрана окружающей среды на территории городского округа</t>
  </si>
  <si>
    <t>Обустройство контейнерных площадок</t>
  </si>
  <si>
    <t>Обустройство и содержание зон рекреаций и пляжей</t>
  </si>
  <si>
    <t>Площадь территорий общего пользования</t>
  </si>
  <si>
    <t>Количество объектов</t>
  </si>
  <si>
    <t>Площадь, занятая зелеными насаждениями</t>
  </si>
  <si>
    <t>Количество светоточек</t>
  </si>
  <si>
    <t>Площадь общественных кладбищ</t>
  </si>
  <si>
    <t>Количество мероприятий</t>
  </si>
  <si>
    <t xml:space="preserve">Количество объектов  </t>
  </si>
  <si>
    <t>тыс.кв.м.</t>
  </si>
  <si>
    <t>тыс. кв.м</t>
  </si>
  <si>
    <t>ед.</t>
  </si>
  <si>
    <t>тыс. кв. м</t>
  </si>
  <si>
    <t>га</t>
  </si>
  <si>
    <t>05</t>
  </si>
  <si>
    <t>единиц</t>
  </si>
  <si>
    <t>КГХиС</t>
  </si>
  <si>
    <t>Количество благоустроенных общественных территорий</t>
  </si>
  <si>
    <t>Количество благоустроенных дворовых территорий</t>
  </si>
  <si>
    <t>Финансовая аренда (лизинг) транспортных средств и спецтехники</t>
  </si>
  <si>
    <t>Количество техники</t>
  </si>
  <si>
    <t>Организация стоков ливневых вод</t>
  </si>
  <si>
    <t>Протяженность системы водоотведения дренажных и поверхностных сточных вод</t>
  </si>
  <si>
    <t>пог.м</t>
  </si>
  <si>
    <t>Капитальные вложения в объекты муниципальной собственности в целях разработки проектной и рабочей документации</t>
  </si>
  <si>
    <t>Эксплуатация системы водоотведения дренажных и поверхностных сточных вод</t>
  </si>
  <si>
    <t>Протяженность системы водоотведения дренажных и поверхностных вод</t>
  </si>
  <si>
    <t>Изготовление геодезической и подеревной съемки, проверка сметной документации в ГАУКО "Центр проектных экспертиз" в целях подготовки проектной документации по объектам благоустройства дворовых территорий</t>
  </si>
  <si>
    <t>КМК</t>
  </si>
  <si>
    <t>Количество транспорта</t>
  </si>
  <si>
    <t>09</t>
  </si>
  <si>
    <t>Организация использования, охраны, защиты и воспроизводства городских лесов</t>
  </si>
  <si>
    <t>11</t>
  </si>
  <si>
    <t>КпСП</t>
  </si>
  <si>
    <t>Праздничное и тематическое оформление города</t>
  </si>
  <si>
    <t>Сумма финансового обеспечения по годам реализации, тыс. руб.</t>
  </si>
  <si>
    <t>Количество обустроенных контейнерных площадок</t>
  </si>
  <si>
    <t>Приложение</t>
  </si>
  <si>
    <t>к приказу комитета городского хозяйства и строительства</t>
  </si>
  <si>
    <t xml:space="preserve">Количество объектов </t>
  </si>
  <si>
    <t>Капитальные вложения в объекты муниципальной собственности</t>
  </si>
  <si>
    <t>Приспособление объекта культурного наследия регионального значения "Открытый стадион им. Вальтера Симона - стадион "Балтика" (реконструкция фонтана с благоустройством территории, прилегающей к воротам стадиона "Балтика" по пр-кту Мира в г.Калининграде), в том числе проектирование и проверка смет</t>
  </si>
  <si>
    <t>Содержание зон рекреации и пляжей</t>
  </si>
  <si>
    <r>
      <t xml:space="preserve">Региональный проект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Формирование комфортной городской среды</t>
    </r>
    <r>
      <rPr>
        <b/>
        <sz val="12"/>
        <rFont val="Calibri"/>
        <family val="2"/>
        <charset val="204"/>
      </rPr>
      <t>»</t>
    </r>
  </si>
  <si>
    <t>МКУ "КСЗ"</t>
  </si>
  <si>
    <t>МБУ "Гидротехник"</t>
  </si>
  <si>
    <t>МБУ "Чистота"</t>
  </si>
  <si>
    <t>Текущее содержание сетей наружного освещения</t>
  </si>
  <si>
    <t>МБУ "Городские леса"</t>
  </si>
  <si>
    <t>Организация мест захоронений на кладбище в пос. Медведевка и пос. Сазоновка Гурьевского района</t>
  </si>
  <si>
    <t>МБУ "УКС"</t>
  </si>
  <si>
    <t>тыс. куб.м</t>
  </si>
  <si>
    <t>Содержание городских парков</t>
  </si>
  <si>
    <t>КРДТИ</t>
  </si>
  <si>
    <t>Осуществление мероприятий по рекультивации земельных участков</t>
  </si>
  <si>
    <t xml:space="preserve">Возмещение ущерба, причиненного окружающей среде </t>
  </si>
  <si>
    <t>Количество мальков</t>
  </si>
  <si>
    <t>тыс. шт.</t>
  </si>
  <si>
    <t>ПЛАН</t>
  </si>
  <si>
    <r>
      <t xml:space="preserve"> реализации муниципальной программы </t>
    </r>
    <r>
      <rPr>
        <sz val="14"/>
        <color indexed="8"/>
        <rFont val="Calibri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Формирование современной городской среды городского округа </t>
    </r>
    <r>
      <rPr>
        <sz val="14"/>
        <color indexed="8"/>
        <rFont val="Calibri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>Город Калининград</t>
    </r>
    <r>
      <rPr>
        <sz val="14"/>
        <color indexed="8"/>
        <rFont val="Calibri"/>
        <family val="2"/>
        <charset val="204"/>
      </rPr>
      <t>»</t>
    </r>
    <r>
      <rPr>
        <sz val="14"/>
        <color indexed="8"/>
        <rFont val="Times New Roman"/>
        <family val="1"/>
        <charset val="204"/>
      </rPr>
      <t xml:space="preserve"> </t>
    </r>
  </si>
  <si>
    <t>Исполнитель мероприятия муниципальной программы</t>
  </si>
  <si>
    <t>Код   основного мероприятия муниципаль-       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</si>
  <si>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</si>
  <si>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программы/ направления расходов / мерпоприятия муниципальной программы</t>
  </si>
  <si>
    <t>2024 год</t>
  </si>
  <si>
    <t>2025 год</t>
  </si>
  <si>
    <t xml:space="preserve">Плановое значение </t>
  </si>
  <si>
    <t>2023 год</t>
  </si>
  <si>
    <t>Количество</t>
  </si>
  <si>
    <t>Всего по программе</t>
  </si>
  <si>
    <t>Благоустройство дворовых территорий</t>
  </si>
  <si>
    <t>Разработка проектной документации</t>
  </si>
  <si>
    <t>Разработка проектной документации на ремонт памятного знака "Часовые пояса" (ул. Шевченко)</t>
  </si>
  <si>
    <t>Разработка проектной документации на благоустройство сквера по ул. Великолукской</t>
  </si>
  <si>
    <t>85131</t>
  </si>
  <si>
    <t>85321</t>
  </si>
  <si>
    <t>Благоустройство общественных территорий</t>
  </si>
  <si>
    <t>Содержание территории городского округа</t>
  </si>
  <si>
    <t>Содержание зеленых насаждений, расположенных на территориях общего пользования</t>
  </si>
  <si>
    <t>Озеленение территорий городского округа</t>
  </si>
  <si>
    <t>Количество высаженных зеленых насаждений</t>
  </si>
  <si>
    <t>85512</t>
  </si>
  <si>
    <t>85311</t>
  </si>
  <si>
    <t xml:space="preserve"> Перемещение, хранение и утилизация брошенных транспортных средств</t>
  </si>
  <si>
    <t>45351</t>
  </si>
  <si>
    <t>45352</t>
  </si>
  <si>
    <t>Благоустройство сквера по ул. Марата - ул. Театральная ("Сквер Героев спецназа ФСБ")</t>
  </si>
  <si>
    <t>Устройство временного проезда вдоль дома № 24-30 по у. Ген. Соммера</t>
  </si>
  <si>
    <t>Капитальный ремонт городских фонтанов "Детский" и "Голубой ручей"</t>
  </si>
  <si>
    <t>Содержание территории общественных  кладбищ</t>
  </si>
  <si>
    <t>тыс.кв.м</t>
  </si>
  <si>
    <t>Количество объектов рекультивации</t>
  </si>
  <si>
    <t>Площадь обустройства мест захоронений</t>
  </si>
  <si>
    <t>Содержание рекультивированного земельного участка (полигон ТБО в г. Калининграде (Балтийское шоссе))</t>
  </si>
  <si>
    <t>S1170</t>
  </si>
  <si>
    <t>Обустройство линии электропередач в районе пляжа "Мечта"</t>
  </si>
  <si>
    <t>S1240</t>
  </si>
  <si>
    <t>Количество урн для  раздельного сбора отходов</t>
  </si>
  <si>
    <t>Количество благоустроенных общественных   территорий</t>
  </si>
  <si>
    <t>Количество благоустроенных дворовых  территорий</t>
  </si>
  <si>
    <t>Реализация программ формирования современной городской среды</t>
  </si>
  <si>
    <t>Отведение ливневых вод с территорий общего пользования</t>
  </si>
  <si>
    <t>85511</t>
  </si>
  <si>
    <t>Материально-техническое обеспечение учреждений, осуществляющих организацию ливневых стоков</t>
  </si>
  <si>
    <t>Объем сточных вод</t>
  </si>
  <si>
    <t>Содержание территории 
городского округа</t>
  </si>
  <si>
    <t>Комплект 
документации</t>
  </si>
  <si>
    <t>ед</t>
  </si>
  <si>
    <t>Благоустройство территорий общественных кладбищ</t>
  </si>
  <si>
    <t>Содержание территории 
общественных  кладбищ</t>
  </si>
  <si>
    <t>Организация мест (площадок) для накопления твердых бытовых отходов</t>
  </si>
  <si>
    <t>Осуществление благоустройства территорий</t>
  </si>
  <si>
    <t>Обустройство мест массового отдыха</t>
  </si>
  <si>
    <t xml:space="preserve">Создание условий для отдыха и рекреации в муниципальных образованиях Калининградской области </t>
  </si>
  <si>
    <t>Комплект проектной документации</t>
  </si>
  <si>
    <t>Капитальный ремонт сетей наружного освещения</t>
  </si>
  <si>
    <t>Благоустройство территории парка им. Макса Ашманна</t>
  </si>
  <si>
    <t>Содержание территории общего пользования и элементов благоустройства, расположенных на них</t>
  </si>
  <si>
    <t>Содержание территории пляжа "Мечта"</t>
  </si>
  <si>
    <t>Искусственное воспроизводство молоди сига в Куршском заливе</t>
  </si>
  <si>
    <t>Реализация проектов компенсационного озеленения в рамках соглашений, подписанных с ГКУ КО "Управление дорожного хозяйства Калининградской области"</t>
  </si>
  <si>
    <t xml:space="preserve">Благоустройство дворовых территорий                                            (перечень объектов утвержден приказом комитета городского хозяйства и строительства № п-КГХиС-184 от 30.09.2022 (с изм.))                                 </t>
  </si>
  <si>
    <t>Прием поверхностных сточных вод</t>
  </si>
  <si>
    <t>Рекультивация земельных участков</t>
  </si>
  <si>
    <t>Приобретение и установка малых архитектурных форм (урн) для раздельного накопления твердых коммунальных отходов на территории общего пользования г.Калининграда</t>
  </si>
  <si>
    <t>Прочие мероприятия в сфере благоустройства</t>
  </si>
  <si>
    <t>Комплект документации</t>
  </si>
  <si>
    <t>Площадь городских лесов</t>
  </si>
  <si>
    <t>Количество техники и оборудования</t>
  </si>
  <si>
    <t>S4069</t>
  </si>
  <si>
    <t>Осуществление капитальных вложений в объеты муниципальной собственности (Строительство пешеходного моста через реку Новая Преголя в районе ул.В. Гюго в г. Калининграде)</t>
  </si>
  <si>
    <t>Содержание мест массового отдыха       (оз. Шенфлиз, оз. Пелавское, Голубые озера, оз. Карповское)</t>
  </si>
  <si>
    <t>S1Ц41</t>
  </si>
  <si>
    <t xml:space="preserve">Благоустройство территории парка им. Ю. Гагарина по ул. Киевской, 134                                      </t>
  </si>
  <si>
    <t xml:space="preserve">Площадь территории </t>
  </si>
  <si>
    <t>Работы по ремонту набережной Адмирала Трибуца</t>
  </si>
  <si>
    <t>Текущее содержание и ремонт пл.Победы</t>
  </si>
  <si>
    <t>Площадь территории</t>
  </si>
  <si>
    <t>Текущий ремонт скверов (устройство пешеходных дорожек в районе дома №30 по ул. Согласия, в районе ул. Новгородской; работы  по ремонту пешеходной дорожки в районе МКД №50-52 по ул. Киевской; перенос ограждения  по ул.Пионерская, 66 А; демонтаж ограждения ул. Карташева д. 32Ж; ремонт МАФ (беседка уличная) и перильного ограждения (Нижний пруд); установка информационной таблички на наб. Ген. Карбышева; ремонтные работы в сквере Шиллера (пр.Мира-ул. Театральная); работы по окраске метал. инсталляции "Верхнее озеро" (зона отдыха у оз. Верхнего);  декоративное ограждение территории, прилегающей к Балтийскому рынку (ул. Киевская, 80); работы по замене покрытия на площадке для выгула собак и прилегающей территории по ул. Елизаветинской, 4; работы по очистке фасадов от стойких загрязнений и несанкционированных надписей; работы по ремонту металлического ограждения по периметру территории, прилегающей к памятнику "Петр 1" пр. Мира; ремонт в сквере по ул. Гаражная - ул. Юношеская)</t>
  </si>
  <si>
    <t xml:space="preserve">  Работы по ремонту Парадной набережной на острове Октябрьский; устройство пешеходных дорожек в районе д.8 по ул. Елизаветинской; работы по обустройству (замощению) пешеходной дорожки в сквере Шиллера; ремонт лестничных спусков по ул. Ольштынской</t>
  </si>
  <si>
    <t xml:space="preserve">Работы по ремонту подпорных стенок и ограждения по ул. Комсомольская,2; работы по замене ограждения, расположенного вдоль ул. Фестивальная аллея на участке: ул. Красная - ул. Коммунальная - ул. Каштановая аллея - пр. Мира в 2022 году; выполнение работ по текущему ремонту элементов благоустройства, в том числе с установкой мобильного ограждения; работы по изготовлению и монтажу защитных люков </t>
  </si>
  <si>
    <t xml:space="preserve">Демонтаж бетонных оснований и блоков, оставшихся после сноса рекламных конструкций и НТО </t>
  </si>
  <si>
    <t>Услуги по добавлению информации об объектах уборки на соответствующие зоны уборки геоинформационной системы, эксплуатируемой муниципальным казенным учреждением «Калининградская служба заказчика» г. Калининграда</t>
  </si>
  <si>
    <t>Проведение акарицидной обработки и дератизации зеленых зон (1-2 этапы), выполнение работ по обработке территорий общего пользования от борщевика Сосновского</t>
  </si>
  <si>
    <t>Ремонт и содержание детских площадок</t>
  </si>
  <si>
    <t>Ремонт детских игровых площадок, в том числе ремонт и замена аварийных элементов на детской площадке по адресу Парадная набережная на острове Октябрьском; выполнение работ по ремонту и замене аварийных элементов на детских игровых площадках в г. Калининграде (доведение до соответствия требованиям Технического регламента и ГОСТ без замены мягкого покрытия)</t>
  </si>
  <si>
    <t>Обслуживание контейнеров с устройствами для хранения специальных гигиенических наборов для сбора экскрементов собак</t>
  </si>
  <si>
    <t>Количество урн</t>
  </si>
  <si>
    <t>Установка и обслуживание биотуалетных кабин на период массовых мероприятий</t>
  </si>
  <si>
    <t>Количество кабин</t>
  </si>
  <si>
    <t>Приобретение и установка  урн, скамеек</t>
  </si>
  <si>
    <t xml:space="preserve">Содержание информационных щитов; выполнение работ по текущему ремонту въездных знаков "Калининград" (Советсткий пр-т, Московский, Балт.шоссе, Дзержинского, Суворова), и  "Прибрежный" (Мамоновское шоссе); работы по установке досок объявлений и щитов </t>
  </si>
  <si>
    <t>Установка информационных табличек, регламентирующих порядок выгула собак на территории, прилегающей к озеру Летнее</t>
  </si>
  <si>
    <t>Текущее содержание городских фонтанов, в т.ч. оплата электроэнергии и водоснабжения, установка фонтанного оборудования</t>
  </si>
  <si>
    <t>Нанесение разметки на пешеходных и велосипедных дорожках</t>
  </si>
  <si>
    <t>Выполнение работ по установке свето-динамического комплекса на фонтан в сквере Мать-Россия";Оказание услуг по созданию мультимедийной графики, разработке светомузыкального шоу и проведению шоу на поющем фонтане в сквере 70-летия Калининградской области; монтажу частотных преобразователей на фонтан, расположенный в сквере 70-летия Калининградской области и монтажу канализационных насосов на фонтане вокруг стелы на пл. Победы</t>
  </si>
  <si>
    <t>Уборка и санитарное содержание территорий общего пользования</t>
  </si>
  <si>
    <t>Уборка городских территорий</t>
  </si>
  <si>
    <t>Развитие и укрепление матиериально-технической базы учреждений в целях содержания территорий общего пользования</t>
  </si>
  <si>
    <t>Технологическое присоединение для электроснабжения объектов, услуги по восстановлению (переоформлению) документов о технологическом присоединении</t>
  </si>
  <si>
    <t>Подготовка и проверка ПСД на капитальный ремонт уличного освещения мостов «Деревянный», «Медовый», «Высокий», «Юбилейный», архитектурного сооружения через р..Преголя по ул.Канта</t>
  </si>
  <si>
    <t xml:space="preserve">Проектирование питающей линии насосной станции короотвала по наб. Правая </t>
  </si>
  <si>
    <t>Изготовление инженерно-топографических материалов: мост по ул.Киевская, наб.Правая - ул.Ручейная, Сквер по ул.Комсомольская, ул.Пролетарская- Ген.-лейт.Озерова, ул.Носова, ул.Чкалова, Каштановая аллея-ул.Осипенко, Верхнеозерная - ул.Ген.лейт.Озерова</t>
  </si>
  <si>
    <t>Капитальный ремонт сети наружного освещения по ул. Новгородская</t>
  </si>
  <si>
    <t>Капитальный ремонт сети наружного освещения по ул. Пионерская, 66А</t>
  </si>
  <si>
    <t>Капитальный ремонт сети наружного освещения по ул. Магнитогорская</t>
  </si>
  <si>
    <t>Работы по благоустройству общественных территорий сквера Согласия-Елизаветинская в г. Калининграде в 2022 году</t>
  </si>
  <si>
    <t>Переустройство щита на острове Октябрьском</t>
  </si>
  <si>
    <t>Капитальный ремонт сетей наружного освещения по ул. Верхнеозерная</t>
  </si>
  <si>
    <t>Капитальный ремонт сетей наружного освещения по ул.Сусанина - ул. Рассветная</t>
  </si>
  <si>
    <t xml:space="preserve">Замена светильников </t>
  </si>
  <si>
    <t>Количество светильников</t>
  </si>
  <si>
    <t xml:space="preserve">Устройство сети наружного освещения Фестивальная аллея </t>
  </si>
  <si>
    <t>Количество питательных пунктов</t>
  </si>
  <si>
    <t>Устройство сети наружного освещения по ул. Согласия (в районе СК "Янтарный")</t>
  </si>
  <si>
    <t xml:space="preserve"> шт.</t>
  </si>
  <si>
    <t>АГО</t>
  </si>
  <si>
    <t>Количество решений судов</t>
  </si>
  <si>
    <t>Закупка техники и оборудования</t>
  </si>
  <si>
    <t>Подготовка документации в отношении выявленных бесхозяйных объектов</t>
  </si>
  <si>
    <t>Оформление решения о предоставлении водного объекта в пользование</t>
  </si>
  <si>
    <t>45557</t>
  </si>
  <si>
    <t>Реконструкция участка сети дождевой канализации диаметром 700 мм с устройством очистных сооружений по ул. Колхозной в г. Калининграде</t>
  </si>
  <si>
    <t>Комплект докеументации</t>
  </si>
  <si>
    <t>45559</t>
  </si>
  <si>
    <t>Реконструкция участка сети дождевой канализации диаметром 600 мм с устройством очистных сооружений по ул. Льва Толстого в г. Калининграде</t>
  </si>
  <si>
    <t>Проведение работ по благоустройству территории общего пользования</t>
  </si>
  <si>
    <t>Благоустройство территории, прилегающей к Дому искусств в г. Калининграде, в том числе археологические наблюдения, проектирование, компенсационное озеленение, авторский надзор</t>
  </si>
  <si>
    <t>Установка модульных туалетов с установкой системы приема наличной и  безналичной оплаты в г. Калининграде (ул. Рокоссовского, наб. Адм. Трибуца), с учетом тех. присоединения</t>
  </si>
  <si>
    <t xml:space="preserve">МКУ "КСЗ"  </t>
  </si>
  <si>
    <t xml:space="preserve">декабрь 2023 </t>
  </si>
  <si>
    <t>0</t>
  </si>
  <si>
    <t>Комплект проектной 
документации</t>
  </si>
  <si>
    <t>Разработка проектной документации на благоустройство сквера в границах ул. Станочная - ул. Радищева - ул. Поперечная</t>
  </si>
  <si>
    <t xml:space="preserve">Работы по обследованию строительных конструкций существующих берегоукрепительных сооружений набережной Адмирала Трибуна реки Новая Преголя в г. Калининграде на участке от Второго эстакадного моста до ул. Литовский вал протяженностью 1450 метров (I, II, III, IV, V этапы) </t>
  </si>
  <si>
    <t>Проверка сметной документации в рамках регионального проекта  "Развитие туристической инфраструктуры (Калининградской области)"</t>
  </si>
  <si>
    <t>S4089</t>
  </si>
  <si>
    <t>Проведение контроля качества воды</t>
  </si>
  <si>
    <t>Количество проб воды</t>
  </si>
  <si>
    <t>10</t>
  </si>
  <si>
    <t>Ежемесячный контроль качества воды в роднике на наб. Ген. Карбышева</t>
  </si>
  <si>
    <t>МКУ "ГДСР"</t>
  </si>
  <si>
    <t>Региональный проект "Развитие туристической инфраструктуры"</t>
  </si>
  <si>
    <t>Реализация мероприятий Туркода в рамках регионального проекта "Развитие туристической инфраструктуры"</t>
  </si>
  <si>
    <t>Капитальный ремонт наружного освещения с устройством архитектурной подсветки мостов "Высокий", "Юбилейный", "Деревянный", "Медовый", освещение подземного перехода на Ленинском пр-кте</t>
  </si>
  <si>
    <t>Ремонт объекта культурного наследия местного (муниципального ) значения "Здание административное", архитектурно-художественная подсветка                                 (ул. Эпроновская, 31)</t>
  </si>
  <si>
    <t>Реализация инициативного проекта по обустройству объекта "Сквер "Вдохновения" на территории муниципального автономного учреждения города Калининграда Дворец культуры "Машиностроитель" в мкр. А.Космодемьянского (ул. Карташева, 111, мкр. А.Космодемьянского, г. Калининград)</t>
  </si>
  <si>
    <t xml:space="preserve">Благоустройство общественных территорий 
(объекты определяются по итогам рейтингового голосования ежегодно)                                           </t>
  </si>
  <si>
    <t>Субсидии на осуществление капитальных вложений в объекты муниципальной собственности (Приспособление объекта культурного наследия регионального значения "Открытый стадион им. Вальтера Симона-стадион "Балтика", 1892 год, город Калининград, проспект Мира, 15 (Реконструкция фонтана с благоустройством территории, прилегающей к воротам стадиона "Балтика" по проспекту Мира в г. Калининграде))</t>
  </si>
  <si>
    <t>Замена питательных пунктов</t>
  </si>
  <si>
    <t>Обустройство площадки для дрессировки и выгула собак по ул. Фортовая дорога</t>
  </si>
  <si>
    <t>Разработка проектно-сметной документации по обустройству площадки для дрессировки и выгула собак по ул. Фортовая дорога</t>
  </si>
  <si>
    <t xml:space="preserve">Обустройство детской игровой площадки в границах улиц Баумана – Можайская – Заводская </t>
  </si>
  <si>
    <t xml:space="preserve">Благоустройство скверов: ул. Согласия - ул. Елизаветинская, в том числе площадки для выгула собак, ул. Киевская, 50-52 </t>
  </si>
  <si>
    <t>Обустройство места для купания и отдыха в г. Калининграде</t>
  </si>
  <si>
    <t>Субсидии некоммерческой организации Благотворительному Фонду «Благоустройство и Взаимопомощь» на реализацию инвестиционных проектов, одобренных на Совете по улучшению инвестиционного климата Калининградской области</t>
  </si>
  <si>
    <t>85332</t>
  </si>
  <si>
    <t>Разработка проектно-сметной документации по благоустройству сквера по ул. Флотской</t>
  </si>
  <si>
    <t>Разработка проектно-сметной документации по обустройству детской игровой площадки по ул. Окской</t>
  </si>
  <si>
    <t>Обустройство детской игровой площадки по ул. Окской</t>
  </si>
  <si>
    <t>Разработка проектно-сметной документации по капитальному ремонту наб. Адм. Трибуца</t>
  </si>
  <si>
    <t>8</t>
  </si>
  <si>
    <t>Благоустройство сквера по ул. Поперечной - ул. Радищева</t>
  </si>
  <si>
    <t>Благоустройство сквера по ул. Флотской</t>
  </si>
  <si>
    <t>Благоустройство сквера  Достоевского                   (ул. Грекова - ул. Носова)</t>
  </si>
  <si>
    <t>Изготовление геодезической и подеревной съемки для подготовки проектной документации по объектам благоустройства, проверка сметной документации в ГАУ КО "Центр проектных экспертиз", оплата техприсоединения к сетям</t>
  </si>
  <si>
    <t>17*</t>
  </si>
  <si>
    <t>*Количество объектов будет откорректировано при очередной корректировке муниципальной программы</t>
  </si>
  <si>
    <t>Устройство водопропускного гидротехнического сооружения на обводном канале МПО-5А</t>
  </si>
  <si>
    <t>45354</t>
  </si>
  <si>
    <t>на 2023 г. и плановый период 2024-2025 гг.</t>
  </si>
  <si>
    <t xml:space="preserve">Благоустройство территорий отдельно стоящих многоквартирных домов  (перечень объектов утвержден приказом комитета городского хозяйства и строительства                   № п-КГХиС-1 от 13.01.2023 (с изм.))                                 </t>
  </si>
  <si>
    <t>Благоустройство сквера по ул. Станочной -                ул. Радищева</t>
  </si>
  <si>
    <t>Разработка проектной документации по благоустройству территориии земельных участков в границах улиц Пролетарская - Ракитная - ручей Парковый - Горького                                     в г. Калининграде</t>
  </si>
  <si>
    <t>Разработка проектно-сметной документации по благоустройству территории, прилегающей к бастиону "Обертайх"                                              (ул. Литовский вал)</t>
  </si>
  <si>
    <t>Разработка проектной документации на капитальный ремонт городского фонтана "Детский"</t>
  </si>
  <si>
    <t>Благоустройство общественной территории ул. Эпроновская</t>
  </si>
  <si>
    <t>Благоустройство общественной территории по ул. Багратиона</t>
  </si>
  <si>
    <t>Строительство пешеходного моста через реку Новая Преголя в районе ул.В. Гюго                   в г. Калининграде</t>
  </si>
  <si>
    <t>Благоустройство территорий общего пользования (архитектурная подсветка                              по ул. Октябрьская, 71, наб. Петра Великого, ул. Багратиона, 4; установка модульных туалетов по ул. Краснооктябрьской и в сквере 70-летия Калининградской области; устройство смотровой площадки                                     по ул. Багратиона, 24, изготовление и установка скульптуры Л. Эйлера, установка МАФ)</t>
  </si>
  <si>
    <t>Подготовка проектной документации по установке щита в районе остановки                                         по ул. Транспортная</t>
  </si>
  <si>
    <t>Проектирование капитального ремонта сети наружного освещения  и подземных коммуникаций по ул. Фестивальная аллея                             (от ул. К.Леонова до ул. Комсомольская)</t>
  </si>
  <si>
    <t xml:space="preserve">Работы по капитальному ремонту сети наружного освещения и подземных коммуникаций по ул. Красная (на участке от пр. Мира до ул. Маршала Борзова)                       </t>
  </si>
  <si>
    <t>Капитальный ремонт сети наружного освещения моста по ул. Киевская</t>
  </si>
  <si>
    <t>Электроснабжение остановки                                 по ул. Транспортная</t>
  </si>
  <si>
    <t>Благоустройство территории общего пользования в районе дома № 4,4а по ул. Земельной</t>
  </si>
  <si>
    <t xml:space="preserve">Обустройство детской игровой площадки в районе многоквартирного дома № 52-58 по ул. Пионерской </t>
  </si>
  <si>
    <t>Благоустройство сквера по ул. Алданской                                        (в районе ручья Лесного) в мкр. А. Космодемьянского (2 этап), в том числе обследование и очистка территории от ВОП</t>
  </si>
  <si>
    <t xml:space="preserve">Благоустройство территории общего пользования в районе д. 19 по ул. Береговая </t>
  </si>
  <si>
    <t>Ремонт и обустройство пешеходных дорожек на террритории, прилегающей к оз. Верхнему</t>
  </si>
  <si>
    <t>Обустройство пешеходной зоны по пр-кту Мира у скульптуры "Борющиеся зубры" (оплата выполненных в 2022 г. работ)</t>
  </si>
  <si>
    <t>Поставка и монтаж плавающего фонтана на пруду Нижнему, в том числе тех. присоединение</t>
  </si>
  <si>
    <t>Рабоы по усилению существующего ж/бетонного канала тепловых сетей при переустройстве детской игровой и спортивной площадки                                                                      по ул. Пионерской, 52-58</t>
  </si>
  <si>
    <t xml:space="preserve">Разработка проектно-сметной документации по благоустройству территориии части Верхнего озера в районе д. № 12, 14, 20 по ул. Лескова, д. № 18 по ул. Л. Толстого,                 д. № 3,5,7,7а, 9 по ул. Достоевского                              </t>
  </si>
  <si>
    <t xml:space="preserve">Разработка проектно-сметной документации на переустройство детской площадки в границах ул. Вагнера- Житомирская                                 </t>
  </si>
  <si>
    <t xml:space="preserve">Строительство променада через озеро Верхнее от ул. Генерал-лейтенанта Озерова до ул. Верхнеозерная </t>
  </si>
  <si>
    <t xml:space="preserve">Обустройство места для купания и отдыха в районе оз. Пелавское </t>
  </si>
  <si>
    <t>Обустройство места для купания и отдыха в районе оз. Шенфлиз</t>
  </si>
  <si>
    <t xml:space="preserve">Разработка проектно-смпетной докуметации по обустройству места для купания и отдыха в районе оз. Шенфлиз </t>
  </si>
  <si>
    <t>от "24 " августа 2023 г. № п-КГХиС-173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</si>
</sst>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[$-419]mmmm\ yyyy;@"/>
    <numFmt numFmtId="166" formatCode="0.0"/>
    <numFmt numFmtId="167" formatCode="#,##0.0"/>
  </numFmts>
  <fonts count="3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name val="Calibri"/>
      <family val="2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266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/>
    <xf numFmtId="165" fontId="1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Fill="1" applyBorder="1"/>
    <xf numFmtId="0" fontId="16" fillId="0" borderId="0" xfId="0" applyFont="1" applyFill="1" applyBorder="1"/>
    <xf numFmtId="0" fontId="15" fillId="0" borderId="0" xfId="0" applyFont="1" applyFill="1" applyBorder="1"/>
    <xf numFmtId="0" fontId="26" fillId="0" borderId="0" xfId="0" applyFont="1" applyFill="1" applyBorder="1"/>
    <xf numFmtId="0" fontId="28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4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center" vertical="center" wrapText="1"/>
    </xf>
    <xf numFmtId="166" fontId="29" fillId="0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/>
    <xf numFmtId="49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49" fontId="16" fillId="0" borderId="0" xfId="0" applyNumberFormat="1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" fontId="27" fillId="0" borderId="1" xfId="0" applyNumberFormat="1" applyFont="1" applyFill="1" applyBorder="1" applyAlignment="1">
      <alignment horizontal="center" vertical="center" wrapText="1"/>
    </xf>
    <xf numFmtId="0" fontId="7" fillId="4" borderId="1" xfId="7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 shrinkToFit="1"/>
    </xf>
    <xf numFmtId="0" fontId="5" fillId="5" borderId="5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 shrinkToFit="1"/>
    </xf>
    <xf numFmtId="0" fontId="5" fillId="5" borderId="1" xfId="0" applyFont="1" applyFill="1" applyBorder="1" applyAlignment="1">
      <alignment horizontal="center" vertical="center" wrapText="1"/>
    </xf>
    <xf numFmtId="167" fontId="5" fillId="5" borderId="1" xfId="0" applyNumberFormat="1" applyFont="1" applyFill="1" applyBorder="1" applyAlignment="1">
      <alignment horizontal="center" vertical="center" wrapText="1"/>
    </xf>
    <xf numFmtId="3" fontId="5" fillId="5" borderId="5" xfId="0" applyNumberFormat="1" applyFont="1" applyFill="1" applyBorder="1" applyAlignment="1">
      <alignment horizontal="center" vertical="center" wrapText="1"/>
    </xf>
    <xf numFmtId="167" fontId="5" fillId="5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16" fillId="5" borderId="3" xfId="0" applyFont="1" applyFill="1" applyBorder="1"/>
    <xf numFmtId="0" fontId="16" fillId="5" borderId="0" xfId="0" applyFont="1" applyFill="1" applyBorder="1"/>
    <xf numFmtId="0" fontId="15" fillId="5" borderId="0" xfId="0" applyFont="1" applyFill="1" applyBorder="1"/>
    <xf numFmtId="0" fontId="5" fillId="5" borderId="0" xfId="0" applyFont="1" applyFill="1" applyBorder="1"/>
    <xf numFmtId="0" fontId="26" fillId="5" borderId="0" xfId="0" applyFont="1" applyFill="1" applyBorder="1"/>
    <xf numFmtId="0" fontId="28" fillId="5" borderId="0" xfId="0" applyFont="1" applyFill="1" applyBorder="1"/>
    <xf numFmtId="49" fontId="30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4" fontId="30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 shrinkToFit="1"/>
    </xf>
    <xf numFmtId="0" fontId="30" fillId="4" borderId="1" xfId="0" applyNumberFormat="1" applyFont="1" applyFill="1" applyBorder="1" applyAlignment="1">
      <alignment horizontal="center" vertical="center" wrapText="1"/>
    </xf>
    <xf numFmtId="1" fontId="30" fillId="4" borderId="1" xfId="0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/>
    <xf numFmtId="4" fontId="5" fillId="5" borderId="0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0" fontId="5" fillId="6" borderId="0" xfId="0" applyFont="1" applyFill="1" applyBorder="1"/>
    <xf numFmtId="0" fontId="26" fillId="6" borderId="0" xfId="0" applyFont="1" applyFill="1" applyBorder="1"/>
    <xf numFmtId="0" fontId="16" fillId="6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0" fontId="31" fillId="7" borderId="1" xfId="7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1" fontId="31" fillId="7" borderId="1" xfId="0" applyNumberFormat="1" applyFont="1" applyFill="1" applyBorder="1" applyAlignment="1">
      <alignment horizontal="center" vertical="center" wrapText="1"/>
    </xf>
    <xf numFmtId="49" fontId="31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166" fontId="7" fillId="7" borderId="1" xfId="0" applyNumberFormat="1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/>
    </xf>
    <xf numFmtId="49" fontId="7" fillId="7" borderId="1" xfId="0" applyNumberFormat="1" applyFont="1" applyFill="1" applyBorder="1" applyAlignment="1">
      <alignment horizontal="center" vertical="center"/>
    </xf>
    <xf numFmtId="2" fontId="7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4" fontId="18" fillId="7" borderId="1" xfId="0" applyNumberFormat="1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1" fontId="30" fillId="7" borderId="1" xfId="0" applyNumberFormat="1" applyFont="1" applyFill="1" applyBorder="1" applyAlignment="1">
      <alignment horizontal="center" vertical="center" wrapText="1"/>
    </xf>
    <xf numFmtId="49" fontId="30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 shrinkToFit="1"/>
    </xf>
    <xf numFmtId="0" fontId="7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165" fontId="5" fillId="5" borderId="5" xfId="0" applyNumberFormat="1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" fontId="5" fillId="5" borderId="5" xfId="0" applyNumberFormat="1" applyFont="1" applyFill="1" applyBorder="1" applyAlignment="1">
      <alignment horizontal="center" vertical="center" wrapText="1"/>
    </xf>
    <xf numFmtId="49" fontId="30" fillId="7" borderId="5" xfId="0" applyNumberFormat="1" applyFont="1" applyFill="1" applyBorder="1" applyAlignment="1">
      <alignment horizontal="center" vertical="center" wrapText="1"/>
    </xf>
    <xf numFmtId="49" fontId="30" fillId="7" borderId="7" xfId="0" applyNumberFormat="1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0" fillId="7" borderId="7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 shrinkToFit="1"/>
    </xf>
    <xf numFmtId="0" fontId="0" fillId="5" borderId="6" xfId="0" applyFill="1" applyBorder="1" applyAlignment="1">
      <alignment horizontal="center" vertical="center" wrapText="1" shrinkToFit="1"/>
    </xf>
    <xf numFmtId="0" fontId="7" fillId="4" borderId="5" xfId="0" applyFont="1" applyFill="1" applyBorder="1" applyAlignment="1">
      <alignment horizontal="center" vertical="center" wrapText="1" shrinkToFit="1"/>
    </xf>
    <xf numFmtId="0" fontId="7" fillId="4" borderId="6" xfId="0" applyFont="1" applyFill="1" applyBorder="1" applyAlignment="1">
      <alignment horizontal="center" vertical="center" wrapText="1" shrinkToFi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49" fontId="24" fillId="4" borderId="5" xfId="0" applyNumberFormat="1" applyFont="1" applyFill="1" applyBorder="1" applyAlignment="1">
      <alignment horizontal="center" vertical="center" wrapText="1"/>
    </xf>
    <xf numFmtId="49" fontId="24" fillId="4" borderId="6" xfId="0" applyNumberFormat="1" applyFont="1" applyFill="1" applyBorder="1" applyAlignment="1">
      <alignment horizontal="center" vertical="center" wrapText="1"/>
    </xf>
    <xf numFmtId="2" fontId="7" fillId="7" borderId="1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49" fontId="7" fillId="7" borderId="5" xfId="0" applyNumberFormat="1" applyFont="1" applyFill="1" applyBorder="1" applyAlignment="1">
      <alignment horizontal="center" vertical="center" wrapText="1"/>
    </xf>
    <xf numFmtId="49" fontId="7" fillId="7" borderId="7" xfId="0" applyNumberFormat="1" applyFont="1" applyFill="1" applyBorder="1" applyAlignment="1">
      <alignment horizontal="center" vertical="center" wrapText="1"/>
    </xf>
    <xf numFmtId="49" fontId="7" fillId="7" borderId="6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" fontId="30" fillId="7" borderId="5" xfId="0" applyNumberFormat="1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0" fillId="4" borderId="6" xfId="0" applyFill="1" applyBorder="1" applyAlignment="1"/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9" fillId="0" borderId="0" xfId="0" applyFont="1" applyFill="1" applyBorder="1" applyAlignment="1"/>
    <xf numFmtId="0" fontId="0" fillId="0" borderId="0" xfId="0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18" fillId="4" borderId="5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8" fillId="4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7" fillId="7" borderId="5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6" xfId="5" xr:uid="{00000000-0005-0000-0000-000005000000}"/>
    <cellStyle name="Обычный 6 2" xfId="6" xr:uid="{00000000-0005-0000-0000-000006000000}"/>
    <cellStyle name="Обычный 7" xfId="10" xr:uid="{00000000-0005-0000-0000-000007000000}"/>
    <cellStyle name="Обычный_Коммуналка0109" xfId="7" xr:uid="{00000000-0005-0000-0000-000008000000}"/>
    <cellStyle name="Финансовый 2" xfId="8" xr:uid="{00000000-0005-0000-0000-000009000000}"/>
    <cellStyle name="Финансовый 2 2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obmen\Users\&#1043;&#1086;&#1085;&#1095;&#1072;&#1088;&#1086;&#1074;&#1072;_&#1089;\Desktop\2%20&#1082;&#1074;.%202023\&#1086;&#1090;&#1095;&#1077;&#1090;%20&#1074;%20&#1050;&#1043;&#1056;&#1080;&#1062;,%2013.07.2023\(04)&#1060;&#1050;&#1043;&#1057;,%20&#1086;&#1090;&#1095;&#1077;&#1090;%20&#1079;&#1072;%202%20&#1082;&#1074;.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3;&#1086;&#1085;&#1095;&#1072;&#1088;&#1086;&#1074;&#1072;_&#1089;/Desktop/2%20&#1082;&#1074;.%202023/&#1086;&#1090;&#1095;&#1077;&#1090;%20&#1074;%20&#1050;&#1043;&#1056;&#1080;&#1062;,%2013.07.2023/&#1054;&#1090;&#1095;&#1077;&#1090;_04&#1052;&#1055;_&#1060;&#1057;&#1043;&#1057;_2%20&#1082;&#1074;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 refreshError="1">
        <row r="322">
          <cell r="A322" t="str">
            <v>05</v>
          </cell>
          <cell r="E322" t="str">
            <v>Комплект документации</v>
          </cell>
          <cell r="F322" t="str">
            <v>ед.</v>
          </cell>
        </row>
        <row r="326">
          <cell r="A326" t="str">
            <v>05</v>
          </cell>
          <cell r="B326">
            <v>45551</v>
          </cell>
          <cell r="C326" t="str">
            <v>МБУ "УКС"</v>
          </cell>
          <cell r="D326" t="str">
            <v>Реконструкция участка сети дождевой канализации диаметром 400 мм с устройством очистных сооружений по ул. Льва Толстого в г. Калининграде</v>
          </cell>
          <cell r="E326" t="str">
            <v>Комплект документации</v>
          </cell>
          <cell r="F326" t="str">
            <v>ед.</v>
          </cell>
        </row>
        <row r="330">
          <cell r="A330" t="str">
            <v>05</v>
          </cell>
          <cell r="B330">
            <v>45552</v>
          </cell>
          <cell r="C330" t="str">
            <v>МБУ "УКС"</v>
          </cell>
          <cell r="D330" t="str">
            <v>Реконструкция участка сети дождевой канализации диаметром 550 мм с устройством очистных сооружений по ул. Тельмана в г. Калининград</v>
          </cell>
          <cell r="E330" t="str">
            <v>Комплект документации</v>
          </cell>
        </row>
        <row r="334">
          <cell r="A334" t="str">
            <v>05</v>
          </cell>
          <cell r="B334">
            <v>45553</v>
          </cell>
          <cell r="C334" t="str">
            <v>МБУ "УКС"</v>
          </cell>
          <cell r="D334" t="str">
            <v>Реконструкция участка сети дождевой канализации диаметром 1600 мм с устройством очистных сооружений в районе ботанического сада в г. Калининграде</v>
          </cell>
          <cell r="E334" t="str">
            <v>Комплект документации</v>
          </cell>
          <cell r="F334" t="str">
            <v>ед.</v>
          </cell>
        </row>
        <row r="338">
          <cell r="A338" t="str">
            <v>05</v>
          </cell>
          <cell r="B338">
            <v>45554</v>
          </cell>
          <cell r="C338" t="str">
            <v>МБУ "УКС"</v>
          </cell>
          <cell r="D338" t="str">
            <v>Реконструкция участка сети дождевой канализации с устройством очистных сооружений по ул. Тургенева, ул. Герцена в г. Калининграде</v>
          </cell>
          <cell r="E338" t="str">
            <v>Комплект документации</v>
          </cell>
          <cell r="F338" t="str">
            <v>ед.</v>
          </cell>
        </row>
        <row r="342">
          <cell r="A342" t="str">
            <v>05</v>
          </cell>
          <cell r="B342">
            <v>45555</v>
          </cell>
          <cell r="C342" t="str">
            <v>МБУ "УКС"</v>
          </cell>
          <cell r="D342" t="str">
            <v>Реконструкция участка сети дождевой канализации диаметром 750 мм с устройством очистных сооружений по ул. Герцена в г. Калининграде</v>
          </cell>
          <cell r="E342" t="str">
            <v>Комплект документации</v>
          </cell>
          <cell r="F342" t="str">
            <v>ед.</v>
          </cell>
        </row>
        <row r="346">
          <cell r="A346" t="str">
            <v>05</v>
          </cell>
          <cell r="B346">
            <v>45556</v>
          </cell>
          <cell r="C346" t="str">
            <v>МБУ "УКС"</v>
          </cell>
          <cell r="D346" t="str">
            <v>Реконструкция участка сети дождевой канализации диаметром 450 мм с устройством очистных сооружений по ул. Колхозной в г. Калининграде</v>
          </cell>
          <cell r="E346" t="str">
            <v>Комплект документации</v>
          </cell>
          <cell r="F346" t="str">
            <v>ед.</v>
          </cell>
        </row>
        <row r="350">
          <cell r="A350" t="str">
            <v>05</v>
          </cell>
          <cell r="B350">
            <v>45558</v>
          </cell>
          <cell r="C350" t="str">
            <v>МБУ "УКС"</v>
          </cell>
          <cell r="D350" t="str">
            <v>Реконструкция участка сети дождевой канализации диаметром 900 мм с устройством очистных сооружений по ул. Тельмана в г. Калининграде</v>
          </cell>
          <cell r="E350" t="str">
            <v>Комплект документации</v>
          </cell>
          <cell r="F350" t="str">
            <v>ед.</v>
          </cell>
        </row>
        <row r="354">
          <cell r="A354" t="str">
            <v>05</v>
          </cell>
          <cell r="B354">
            <v>45560</v>
          </cell>
          <cell r="C354" t="str">
            <v>МБУ "УКС"</v>
          </cell>
          <cell r="D354" t="str">
            <v>Строительство сетей и сооружений дождевой канализации на территории в границах ул.Украинская ул.Согласия ул.Рассветная ул.Горького в г. Калининграде 1 этап</v>
          </cell>
          <cell r="E354" t="str">
            <v>Количество объектов</v>
          </cell>
          <cell r="F354" t="str">
            <v>ед.</v>
          </cell>
        </row>
        <row r="358">
          <cell r="A358" t="str">
            <v>05</v>
          </cell>
          <cell r="B358">
            <v>45561</v>
          </cell>
          <cell r="C358" t="str">
            <v>МБУ "УКС"</v>
          </cell>
          <cell r="D358" t="str">
            <v>Строительство сетей и сооружений дождевой канализации на территории в границах ул.Украинская-ул.Согласия-ул.Рассветная-ул.Горького в г. Калининграде (2 этап)</v>
          </cell>
          <cell r="E358" t="str">
            <v>Комплект документации</v>
          </cell>
          <cell r="F358" t="str">
            <v>ед.</v>
          </cell>
        </row>
        <row r="362">
          <cell r="A362" t="str">
            <v>05</v>
          </cell>
          <cell r="B362">
            <v>45562</v>
          </cell>
          <cell r="C362" t="str">
            <v>МБУ "УКС"</v>
          </cell>
          <cell r="D362" t="str">
            <v>Строительство открытой осушительной сети на территории в границах ул. Украинская - ул. Согласия - ул. Рассветная - ул. Горького в г. Калининграде</v>
          </cell>
          <cell r="E362" t="str">
            <v>Комплект документации</v>
          </cell>
          <cell r="F362" t="str">
            <v>ед.</v>
          </cell>
          <cell r="G362">
            <v>1</v>
          </cell>
        </row>
        <row r="366">
          <cell r="A366" t="str">
            <v>05</v>
          </cell>
          <cell r="B366">
            <v>45563</v>
          </cell>
          <cell r="C366" t="str">
            <v>МБУ "УКС"</v>
          </cell>
          <cell r="D366" t="str">
            <v>Реконструкция участка сети дождевой канализации с устройством очистных сооружений в районе Московского проспекта в г. Калининграде</v>
          </cell>
          <cell r="E366" t="str">
            <v>Комплект документации</v>
          </cell>
          <cell r="F366" t="str">
            <v>ед.</v>
          </cell>
        </row>
        <row r="454">
          <cell r="A454" t="str">
            <v>06</v>
          </cell>
          <cell r="B454">
            <v>85321</v>
          </cell>
          <cell r="C454" t="str">
            <v xml:space="preserve">МКУ "КСЗ"  </v>
          </cell>
          <cell r="E454" t="str">
            <v>Количество объектов</v>
          </cell>
          <cell r="F454" t="str">
            <v>единиц</v>
          </cell>
        </row>
        <row r="458">
          <cell r="A458" t="str">
            <v>06</v>
          </cell>
          <cell r="B458">
            <v>85321</v>
          </cell>
          <cell r="C458" t="str">
            <v xml:space="preserve">МКУ "КСЗ"  </v>
          </cell>
          <cell r="D458" t="str">
            <v xml:space="preserve">Услуги технического надзора АО «Россети Янтарь» не учтенных в рамках производства работ в охранной зоне ВЛ 15-97 по ул. Алданская (в районе ручья Лесного) в мкр. им. А. Космодемьянского, г. Калининград (2 этап) </v>
          </cell>
          <cell r="E458" t="str">
            <v>Количество объектов</v>
          </cell>
          <cell r="F458" t="str">
            <v>единиц</v>
          </cell>
        </row>
        <row r="462">
          <cell r="A462" t="str">
            <v>06</v>
          </cell>
          <cell r="B462">
            <v>85321</v>
          </cell>
          <cell r="C462" t="str">
            <v xml:space="preserve">МКУ "КСЗ"  </v>
          </cell>
          <cell r="D462" t="str">
            <v>Работы по археологическому обследованию (разведки) земельного участка по объекту "Устройство смотровой площадки (фотозоны) с обустройством подходов (ор-р Багратиона д. 24) в г. Калининграде"</v>
          </cell>
          <cell r="E462" t="str">
            <v>Количество объектов</v>
          </cell>
          <cell r="F462" t="str">
            <v>единиц</v>
          </cell>
        </row>
        <row r="466">
          <cell r="A466" t="str">
            <v>06</v>
          </cell>
          <cell r="B466">
            <v>85321</v>
          </cell>
          <cell r="C466" t="str">
            <v>КпСП</v>
          </cell>
          <cell r="E466" t="str">
            <v>Количество объектов</v>
          </cell>
          <cell r="F466" t="str">
            <v>единиц</v>
          </cell>
        </row>
        <row r="474">
          <cell r="A474" t="str">
            <v>06</v>
          </cell>
          <cell r="B474">
            <v>85321</v>
          </cell>
          <cell r="C474" t="str">
            <v>МКУ "КСЗ"</v>
          </cell>
          <cell r="F474" t="str">
            <v>единиц</v>
          </cell>
        </row>
        <row r="494">
          <cell r="D494" t="str">
            <v>Разработка проектной документации по благоустройству терриитории, прилегающей к Музейному кварталу (1,3,4, этапы), "Оценка воздействия на водные биоресурсы и среду их обитания,  включая расчет прогнозируемого ущерба рыбным запасам при производстве работ по объекту:  «Благоустройство территории, прилегающей к Музейному кварталу в г. Калининграде» (1, 3, 4 этап),   работ по разработке проектно-сметной документации на ремонт железобетонных и бетонных конструкций набережной по объекту «Благоустройство территории, прилегающей к Музейному кварталу в г. Калининграде» (1, 3, 4 этап),  Разработка проектной и рабочей документации по объекту "Благоустройство территории, прилегающей к Музейному кварталу в г. Калининграде" (5-6 этапы)</v>
          </cell>
        </row>
        <row r="522">
          <cell r="A522" t="str">
            <v>06</v>
          </cell>
          <cell r="B522">
            <v>85321</v>
          </cell>
          <cell r="C522" t="str">
            <v xml:space="preserve">МКУ "КСЗ"  </v>
          </cell>
          <cell r="D522" t="str">
            <v>Подготовка проектной документации в рамках регионального проекта "Развитие туристической инфраструктуры Калининградской области"</v>
          </cell>
          <cell r="E522" t="str">
            <v>Комплект проектной документации</v>
          </cell>
        </row>
        <row r="530">
          <cell r="A530" t="str">
            <v>06</v>
          </cell>
          <cell r="B530">
            <v>85321</v>
          </cell>
          <cell r="C530" t="str">
            <v xml:space="preserve">МКУ "КСЗ"  </v>
          </cell>
          <cell r="E530" t="str">
            <v>Комплект проектной документации</v>
          </cell>
        </row>
        <row r="624">
          <cell r="A624" t="str">
            <v>09</v>
          </cell>
          <cell r="B624">
            <v>96112</v>
          </cell>
          <cell r="C624" t="str">
            <v>х</v>
          </cell>
          <cell r="D624" t="str">
            <v>Охрана лесов от пожаров, загрязнения и иного негативного воздействия, защита лесов от вредных организмов, воспроизводство городских лесов</v>
          </cell>
          <cell r="F624" t="str">
            <v>га</v>
          </cell>
          <cell r="G624">
            <v>1568</v>
          </cell>
        </row>
        <row r="632">
          <cell r="D632" t="str">
            <v>Международный проект "Сохранение и устойчивое использование водных рекреационных объектов в приграничных городах Кентшине и Калининграде"</v>
          </cell>
        </row>
        <row r="640">
          <cell r="D640" t="str">
            <v>Благоустройство территории вокруг озер Летнего и Зимнего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</sheetNames>
    <sheetDataSet>
      <sheetData sheetId="0">
        <row r="679">
          <cell r="A679" t="str">
            <v>12</v>
          </cell>
          <cell r="B679">
            <v>85721</v>
          </cell>
          <cell r="C679" t="str">
            <v>КпСП</v>
          </cell>
          <cell r="D679" t="str">
            <v>Благоустройство территории парка им. Макса Ашманна</v>
          </cell>
          <cell r="E679" t="str">
            <v xml:space="preserve">Количество объектов  </v>
          </cell>
          <cell r="F679" t="str">
            <v>ед.</v>
          </cell>
        </row>
        <row r="683">
          <cell r="A683">
            <v>12</v>
          </cell>
          <cell r="B683">
            <v>85721</v>
          </cell>
          <cell r="C683" t="str">
            <v>КпСП</v>
          </cell>
          <cell r="D683" t="str">
            <v>Поставка материалов для устройства покрытий тротуаров в "Центральном парке культуры и отдыха"</v>
          </cell>
          <cell r="E683" t="str">
            <v>Количество объектов</v>
          </cell>
          <cell r="F683" t="str">
            <v>ед.</v>
          </cell>
        </row>
        <row r="687">
          <cell r="A687">
            <v>12</v>
          </cell>
          <cell r="B687">
            <v>85721</v>
          </cell>
          <cell r="C687" t="str">
            <v>КпСП</v>
          </cell>
          <cell r="D687" t="str">
            <v>Работы по устройству покрытий тротуаров ("Центральный парк культуры и отдыха") по адресу: г.Калининград, пр-т Победы, 1</v>
          </cell>
          <cell r="E687" t="str">
            <v>Количество объектов</v>
          </cell>
          <cell r="F687" t="str">
            <v>ед.</v>
          </cell>
        </row>
        <row r="691">
          <cell r="A691">
            <v>12</v>
          </cell>
          <cell r="B691">
            <v>85721</v>
          </cell>
          <cell r="C691" t="str">
            <v>КпСП</v>
          </cell>
          <cell r="D691" t="str">
            <v>Работы по оборудованию парков для доступности маломобильных групп населения и инвалидов</v>
          </cell>
          <cell r="E691" t="str">
            <v>Количество объектов</v>
          </cell>
          <cell r="F691" t="str">
            <v>ед.</v>
          </cell>
        </row>
        <row r="695">
          <cell r="A695">
            <v>12</v>
          </cell>
          <cell r="B695">
            <v>85721</v>
          </cell>
          <cell r="C695" t="str">
            <v>КпСП</v>
          </cell>
          <cell r="D695" t="str">
            <v xml:space="preserve">Ремонт детских и спортивных площадок </v>
          </cell>
          <cell r="E695" t="str">
            <v>Количество объектов</v>
          </cell>
          <cell r="F695" t="str">
            <v>ед.</v>
          </cell>
        </row>
        <row r="699">
          <cell r="A699">
            <v>12</v>
          </cell>
          <cell r="B699">
            <v>85721</v>
          </cell>
          <cell r="C699" t="str">
            <v>КпСП</v>
          </cell>
          <cell r="D699" t="str">
            <v xml:space="preserve">Разработка ПСД по системам технической безопасности </v>
          </cell>
          <cell r="E699" t="str">
            <v>Комплект проектной документации</v>
          </cell>
          <cell r="F699" t="str">
            <v>ед.</v>
          </cell>
        </row>
        <row r="703">
          <cell r="A703">
            <v>12</v>
          </cell>
          <cell r="B703">
            <v>85721</v>
          </cell>
          <cell r="C703" t="str">
            <v>КпСП</v>
          </cell>
          <cell r="D703" t="str">
            <v xml:space="preserve">Изготовление и монтаж щита </v>
          </cell>
          <cell r="E703" t="str">
            <v>Количество щитов</v>
          </cell>
          <cell r="F703" t="str">
            <v>ед.</v>
          </cell>
        </row>
        <row r="707">
          <cell r="A707">
            <v>12</v>
          </cell>
          <cell r="B707">
            <v>85721</v>
          </cell>
          <cell r="C707" t="str">
            <v>КпСП</v>
          </cell>
          <cell r="D707" t="str">
            <v>Разработка проектной документации по объекту: "Благоустройство территории парка им.Юрия Гагарина" по адресу: г.Калининград, ул.Киевская, 134</v>
          </cell>
          <cell r="E707" t="str">
            <v>Комплект проектной документации</v>
          </cell>
          <cell r="F707" t="str">
            <v>ед.</v>
          </cell>
        </row>
        <row r="711">
          <cell r="A711" t="str">
            <v>12</v>
          </cell>
          <cell r="B711">
            <v>85721</v>
          </cell>
          <cell r="C711" t="str">
            <v>КпСП</v>
          </cell>
          <cell r="D711" t="str">
            <v>Приобретение детских игровых комплексов</v>
          </cell>
          <cell r="E711" t="str">
            <v>Количество игровых комплексов</v>
          </cell>
          <cell r="F711" t="str">
            <v>ед.</v>
          </cell>
        </row>
        <row r="715">
          <cell r="A715" t="str">
            <v>12</v>
          </cell>
          <cell r="B715">
            <v>85721</v>
          </cell>
          <cell r="C715" t="str">
            <v>КпСП</v>
          </cell>
          <cell r="D715" t="str">
            <v>Приобретение оборудования для системы охраны с монтажом</v>
          </cell>
          <cell r="E715" t="str">
            <v>Количество объектов</v>
          </cell>
          <cell r="F715" t="str">
            <v>ед.</v>
          </cell>
        </row>
        <row r="719">
          <cell r="A719" t="str">
            <v>12</v>
          </cell>
          <cell r="B719">
            <v>85721</v>
          </cell>
          <cell r="C719" t="str">
            <v>КпСП</v>
          </cell>
          <cell r="D719" t="str">
            <v>Проведение работ по сохранению объекта  культурного наследия регионального значения "Парк "Южный", 1927 год, Калининградская область, город Калининград, проспект Калинина - улица Аллея Смелых (наружное освещение), технический и авторский надзор</v>
          </cell>
          <cell r="E719" t="str">
            <v xml:space="preserve">Количество объектов  </v>
          </cell>
          <cell r="F719" t="str">
            <v>ед.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91" t="s">
        <v>48</v>
      </c>
      <c r="B1" s="191" t="s">
        <v>4</v>
      </c>
      <c r="C1" s="191" t="s">
        <v>49</v>
      </c>
      <c r="D1" s="191" t="s">
        <v>50</v>
      </c>
      <c r="E1" s="191"/>
      <c r="F1" s="191" t="s">
        <v>53</v>
      </c>
      <c r="G1" s="191" t="s">
        <v>17</v>
      </c>
      <c r="H1" s="191"/>
      <c r="I1" s="191"/>
      <c r="J1" s="191"/>
      <c r="K1" s="191" t="s">
        <v>12</v>
      </c>
      <c r="L1" s="191"/>
      <c r="M1" s="191"/>
      <c r="N1" s="191"/>
      <c r="O1" s="191"/>
    </row>
    <row r="2" spans="1:15" ht="51" x14ac:dyDescent="0.2">
      <c r="A2" s="191"/>
      <c r="B2" s="191"/>
      <c r="C2" s="191"/>
      <c r="D2" s="3" t="s">
        <v>51</v>
      </c>
      <c r="E2" s="3" t="s">
        <v>52</v>
      </c>
      <c r="F2" s="191"/>
      <c r="G2" s="3" t="s">
        <v>18</v>
      </c>
      <c r="H2" s="3" t="s">
        <v>19</v>
      </c>
      <c r="I2" s="3" t="s">
        <v>20</v>
      </c>
      <c r="J2" s="3" t="s">
        <v>54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 x14ac:dyDescent="0.2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 x14ac:dyDescent="0.2">
      <c r="A4" s="13" t="s">
        <v>58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56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 x14ac:dyDescent="0.2">
      <c r="A5" s="16" t="s">
        <v>58</v>
      </c>
      <c r="B5" s="16" t="s">
        <v>60</v>
      </c>
      <c r="C5" s="16" t="s">
        <v>13</v>
      </c>
      <c r="D5" s="20" t="s">
        <v>13</v>
      </c>
      <c r="E5" s="20" t="s">
        <v>13</v>
      </c>
      <c r="F5" s="12" t="s">
        <v>57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 x14ac:dyDescent="0.2">
      <c r="A6" s="13" t="s">
        <v>58</v>
      </c>
      <c r="B6" s="13" t="s">
        <v>60</v>
      </c>
      <c r="C6" s="13" t="s">
        <v>63</v>
      </c>
      <c r="D6" s="13" t="s">
        <v>64</v>
      </c>
      <c r="E6" s="13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 x14ac:dyDescent="0.2">
      <c r="A7" s="13" t="s">
        <v>58</v>
      </c>
      <c r="B7" s="13" t="s">
        <v>60</v>
      </c>
      <c r="C7" s="13" t="s">
        <v>63</v>
      </c>
      <c r="D7" s="13" t="s">
        <v>70</v>
      </c>
      <c r="E7" s="13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 x14ac:dyDescent="0.2">
      <c r="A8" s="13" t="s">
        <v>58</v>
      </c>
      <c r="B8" s="13" t="s">
        <v>60</v>
      </c>
      <c r="C8" s="13" t="s">
        <v>63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 x14ac:dyDescent="0.2">
      <c r="A9" s="13" t="s">
        <v>58</v>
      </c>
      <c r="B9" s="13" t="s">
        <v>60</v>
      </c>
      <c r="C9" s="13" t="s">
        <v>63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 x14ac:dyDescent="0.2">
      <c r="A10" s="16" t="s">
        <v>58</v>
      </c>
      <c r="B10" s="16" t="s">
        <v>61</v>
      </c>
      <c r="C10" s="16" t="s">
        <v>63</v>
      </c>
      <c r="D10" s="16" t="s">
        <v>13</v>
      </c>
      <c r="E10" s="16" t="s">
        <v>13</v>
      </c>
      <c r="F10" s="12" t="s">
        <v>72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 x14ac:dyDescent="0.2">
      <c r="A11" s="13" t="s">
        <v>58</v>
      </c>
      <c r="B11" s="13" t="s">
        <v>61</v>
      </c>
      <c r="C11" s="13" t="s">
        <v>63</v>
      </c>
      <c r="D11" s="13" t="s">
        <v>70</v>
      </c>
      <c r="E11" s="13" t="s">
        <v>71</v>
      </c>
      <c r="F11" s="6" t="s">
        <v>66</v>
      </c>
      <c r="G11" s="5"/>
      <c r="H11" s="5" t="s">
        <v>74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 x14ac:dyDescent="0.2">
      <c r="A12" s="13" t="s">
        <v>58</v>
      </c>
      <c r="B12" s="13" t="s">
        <v>61</v>
      </c>
      <c r="C12" s="13" t="s">
        <v>63</v>
      </c>
      <c r="D12" s="13" t="s">
        <v>70</v>
      </c>
      <c r="E12" s="13" t="s">
        <v>71</v>
      </c>
      <c r="F12" s="6" t="s">
        <v>73</v>
      </c>
      <c r="G12" s="5"/>
      <c r="H12" s="5" t="s">
        <v>74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 x14ac:dyDescent="0.2">
      <c r="A13" s="13" t="s">
        <v>58</v>
      </c>
      <c r="B13" s="13" t="s">
        <v>61</v>
      </c>
      <c r="C13" s="13" t="s">
        <v>63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 x14ac:dyDescent="0.2">
      <c r="A14" s="13" t="s">
        <v>58</v>
      </c>
      <c r="B14" s="13" t="s">
        <v>61</v>
      </c>
      <c r="C14" s="13" t="s">
        <v>63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 x14ac:dyDescent="0.2">
      <c r="A15" s="13" t="s">
        <v>59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75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 x14ac:dyDescent="0.2">
      <c r="A16" s="13" t="s">
        <v>59</v>
      </c>
      <c r="B16" s="13" t="s">
        <v>62</v>
      </c>
      <c r="C16" s="13" t="s">
        <v>13</v>
      </c>
      <c r="D16" s="13" t="s">
        <v>13</v>
      </c>
      <c r="E16" s="13" t="s">
        <v>13</v>
      </c>
      <c r="F16" s="22" t="s">
        <v>76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 x14ac:dyDescent="0.2">
      <c r="A17" s="13" t="s">
        <v>59</v>
      </c>
      <c r="B17" s="13" t="s">
        <v>62</v>
      </c>
      <c r="C17" s="13">
        <v>804</v>
      </c>
      <c r="D17" s="13">
        <v>11115</v>
      </c>
      <c r="E17" s="13" t="s">
        <v>78</v>
      </c>
      <c r="F17" s="22" t="s">
        <v>77</v>
      </c>
      <c r="G17" s="5" t="s">
        <v>79</v>
      </c>
      <c r="H17" s="5" t="s">
        <v>80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 x14ac:dyDescent="0.2">
      <c r="A18" s="13" t="s">
        <v>59</v>
      </c>
      <c r="B18" s="13" t="s">
        <v>62</v>
      </c>
      <c r="C18" s="13" t="s">
        <v>81</v>
      </c>
      <c r="D18" s="13" t="s">
        <v>82</v>
      </c>
      <c r="E18" s="13" t="s">
        <v>83</v>
      </c>
      <c r="F18" s="22" t="s">
        <v>84</v>
      </c>
      <c r="G18" s="5" t="s">
        <v>79</v>
      </c>
      <c r="H18" s="5" t="s">
        <v>80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 x14ac:dyDescent="0.2">
      <c r="A19" s="192" t="s">
        <v>55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</row>
  </sheetData>
  <autoFilter ref="A3:O16" xr:uid="{00000000-0009-0000-0000-000000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 customWidth="1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91" t="s">
        <v>3</v>
      </c>
      <c r="B5" s="191" t="s">
        <v>4</v>
      </c>
      <c r="C5" s="191" t="s">
        <v>10</v>
      </c>
      <c r="D5" s="191" t="s">
        <v>6</v>
      </c>
      <c r="E5" s="191" t="s">
        <v>17</v>
      </c>
      <c r="F5" s="191"/>
      <c r="G5" s="191"/>
      <c r="H5" s="191"/>
      <c r="I5" s="191"/>
      <c r="J5" s="191"/>
      <c r="K5" s="191" t="s">
        <v>37</v>
      </c>
      <c r="L5" s="191"/>
      <c r="M5" s="191"/>
      <c r="N5" s="191"/>
      <c r="O5" s="191"/>
      <c r="P5" s="193" t="s">
        <v>45</v>
      </c>
    </row>
    <row r="6" spans="1:17" ht="76.5" x14ac:dyDescent="0.2">
      <c r="A6" s="191"/>
      <c r="B6" s="191"/>
      <c r="C6" s="191"/>
      <c r="D6" s="191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94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34"/>
  <sheetViews>
    <sheetView tabSelected="1" view="pageBreakPreview" zoomScaleNormal="70" zoomScaleSheetLayoutView="100" workbookViewId="0">
      <selection activeCell="L6" sqref="L6"/>
    </sheetView>
  </sheetViews>
  <sheetFormatPr defaultColWidth="8.85546875" defaultRowHeight="15.75" x14ac:dyDescent="0.25"/>
  <cols>
    <col min="1" max="1" width="11.85546875" style="50" customWidth="1"/>
    <col min="2" max="2" width="13.42578125" style="24" customWidth="1"/>
    <col min="3" max="3" width="16.7109375" style="24" customWidth="1"/>
    <col min="4" max="4" width="46.28515625" style="24" customWidth="1"/>
    <col min="5" max="5" width="30" style="24" customWidth="1"/>
    <col min="6" max="6" width="12.140625" style="24" customWidth="1"/>
    <col min="7" max="7" width="16.140625" style="24" customWidth="1"/>
    <col min="8" max="8" width="15.7109375" style="46" customWidth="1"/>
    <col min="9" max="9" width="15" style="24" customWidth="1"/>
    <col min="10" max="10" width="13.7109375" style="51" customWidth="1"/>
    <col min="11" max="11" width="16.140625" style="30" customWidth="1"/>
    <col min="12" max="12" width="13.85546875" style="30" customWidth="1"/>
    <col min="13" max="13" width="14.42578125" style="30" customWidth="1"/>
    <col min="14" max="14" width="17.28515625" style="115" customWidth="1"/>
    <col min="15" max="15" width="15.140625" style="24" customWidth="1"/>
    <col min="16" max="16" width="15.7109375" style="24" customWidth="1"/>
    <col min="17" max="17" width="16" style="24" customWidth="1"/>
    <col min="18" max="16384" width="8.85546875" style="24"/>
  </cols>
  <sheetData>
    <row r="1" spans="1:16" s="49" customFormat="1" x14ac:dyDescent="0.25">
      <c r="A1" s="24"/>
      <c r="B1" s="24"/>
      <c r="C1" s="24"/>
      <c r="D1" s="24"/>
      <c r="E1" s="24"/>
      <c r="F1" s="24"/>
      <c r="G1" s="24"/>
      <c r="H1" s="46"/>
      <c r="I1" s="24"/>
      <c r="J1" s="251" t="s">
        <v>141</v>
      </c>
      <c r="K1" s="252"/>
      <c r="L1" s="252"/>
      <c r="M1" s="252"/>
      <c r="N1" s="114"/>
    </row>
    <row r="2" spans="1:16" x14ac:dyDescent="0.25">
      <c r="A2" s="24"/>
      <c r="J2" s="251" t="s">
        <v>142</v>
      </c>
      <c r="K2" s="253"/>
      <c r="L2" s="253"/>
      <c r="M2" s="253"/>
    </row>
    <row r="3" spans="1:16" x14ac:dyDescent="0.25">
      <c r="A3" s="24"/>
      <c r="J3" s="251" t="s">
        <v>363</v>
      </c>
      <c r="K3" s="254"/>
      <c r="L3" s="254"/>
      <c r="M3" s="254"/>
    </row>
    <row r="4" spans="1:16" s="25" customFormat="1" ht="18.75" x14ac:dyDescent="0.25">
      <c r="A4" s="255" t="s">
        <v>162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116"/>
    </row>
    <row r="5" spans="1:16" s="25" customFormat="1" ht="18.75" x14ac:dyDescent="0.25">
      <c r="A5" s="257" t="s">
        <v>163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9"/>
      <c r="M5" s="259"/>
      <c r="N5" s="116"/>
    </row>
    <row r="6" spans="1:16" s="23" customFormat="1" ht="27" x14ac:dyDescent="0.25">
      <c r="E6" s="245" t="s">
        <v>334</v>
      </c>
      <c r="F6" s="246"/>
      <c r="G6" s="246"/>
      <c r="H6" s="246"/>
      <c r="J6" s="47"/>
      <c r="K6" s="48"/>
      <c r="L6" s="48"/>
      <c r="M6" s="48"/>
      <c r="N6" s="117"/>
    </row>
    <row r="7" spans="1:16" s="23" customFormat="1" x14ac:dyDescent="0.25">
      <c r="A7" s="247" t="s">
        <v>165</v>
      </c>
      <c r="B7" s="247" t="s">
        <v>4</v>
      </c>
      <c r="C7" s="247" t="s">
        <v>164</v>
      </c>
      <c r="D7" s="248" t="s">
        <v>166</v>
      </c>
      <c r="E7" s="248" t="s">
        <v>167</v>
      </c>
      <c r="F7" s="250"/>
      <c r="G7" s="250"/>
      <c r="H7" s="250"/>
      <c r="I7" s="250"/>
      <c r="J7" s="250"/>
      <c r="K7" s="248" t="s">
        <v>139</v>
      </c>
      <c r="L7" s="250"/>
      <c r="M7" s="250"/>
      <c r="N7" s="117"/>
    </row>
    <row r="8" spans="1:16" s="23" customFormat="1" x14ac:dyDescent="0.25">
      <c r="A8" s="247"/>
      <c r="B8" s="247"/>
      <c r="C8" s="247"/>
      <c r="D8" s="248"/>
      <c r="E8" s="248" t="s">
        <v>18</v>
      </c>
      <c r="F8" s="248" t="s">
        <v>88</v>
      </c>
      <c r="G8" s="248" t="s">
        <v>170</v>
      </c>
      <c r="H8" s="248"/>
      <c r="I8" s="248"/>
      <c r="J8" s="248"/>
      <c r="K8" s="263">
        <v>2023</v>
      </c>
      <c r="L8" s="263">
        <v>2024</v>
      </c>
      <c r="M8" s="263">
        <v>2025</v>
      </c>
      <c r="N8" s="117"/>
    </row>
    <row r="9" spans="1:16" s="23" customFormat="1" x14ac:dyDescent="0.25">
      <c r="A9" s="247"/>
      <c r="B9" s="247"/>
      <c r="C9" s="247"/>
      <c r="D9" s="248"/>
      <c r="E9" s="248"/>
      <c r="F9" s="248"/>
      <c r="G9" s="248" t="s">
        <v>171</v>
      </c>
      <c r="H9" s="248"/>
      <c r="I9" s="248" t="s">
        <v>168</v>
      </c>
      <c r="J9" s="249" t="s">
        <v>169</v>
      </c>
      <c r="K9" s="249"/>
      <c r="L9" s="249"/>
      <c r="M9" s="249"/>
      <c r="N9" s="117"/>
    </row>
    <row r="10" spans="1:16" s="23" customFormat="1" ht="31.5" x14ac:dyDescent="0.25">
      <c r="A10" s="247"/>
      <c r="B10" s="247"/>
      <c r="C10" s="247"/>
      <c r="D10" s="248"/>
      <c r="E10" s="248"/>
      <c r="F10" s="248"/>
      <c r="G10" s="28" t="s">
        <v>172</v>
      </c>
      <c r="H10" s="77" t="s">
        <v>54</v>
      </c>
      <c r="I10" s="248"/>
      <c r="J10" s="249"/>
      <c r="K10" s="249"/>
      <c r="L10" s="249"/>
      <c r="M10" s="249"/>
      <c r="N10" s="117"/>
    </row>
    <row r="11" spans="1:16" s="23" customFormat="1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9">
        <v>8</v>
      </c>
      <c r="I11" s="2">
        <v>9</v>
      </c>
      <c r="J11" s="29">
        <v>10</v>
      </c>
      <c r="K11" s="72">
        <v>11</v>
      </c>
      <c r="L11" s="72">
        <v>12</v>
      </c>
      <c r="M11" s="72">
        <v>13</v>
      </c>
      <c r="N11" s="48"/>
      <c r="O11" s="48"/>
      <c r="P11" s="48"/>
    </row>
    <row r="12" spans="1:16" s="23" customFormat="1" x14ac:dyDescent="0.25">
      <c r="A12" s="28" t="s">
        <v>85</v>
      </c>
      <c r="B12" s="28" t="s">
        <v>85</v>
      </c>
      <c r="C12" s="28" t="s">
        <v>85</v>
      </c>
      <c r="D12" s="31" t="s">
        <v>173</v>
      </c>
      <c r="E12" s="28" t="s">
        <v>85</v>
      </c>
      <c r="F12" s="28" t="s">
        <v>85</v>
      </c>
      <c r="G12" s="28" t="s">
        <v>85</v>
      </c>
      <c r="H12" s="29" t="s">
        <v>85</v>
      </c>
      <c r="I12" s="28" t="s">
        <v>85</v>
      </c>
      <c r="J12" s="29" t="s">
        <v>85</v>
      </c>
      <c r="K12" s="39">
        <f>K13+K23+K49+K55+K82+K113+K175+K180+K194+K200+K203+K197+K229-0.01</f>
        <v>3243496.6885000002</v>
      </c>
      <c r="L12" s="39">
        <f>L13+L23+L49+L55+L82+L113+L175+L180+L194+L200+L203+L197+L229</f>
        <v>2343835.88</v>
      </c>
      <c r="M12" s="39">
        <f>M13+M23+M49+M55+M82+M113+M175+M180+M194+M200+M203+M197+M229</f>
        <v>1765710.49</v>
      </c>
      <c r="N12" s="48"/>
      <c r="O12" s="48"/>
      <c r="P12" s="48"/>
    </row>
    <row r="13" spans="1:16" s="26" customFormat="1" ht="67.5" customHeight="1" x14ac:dyDescent="0.25">
      <c r="A13" s="232" t="s">
        <v>58</v>
      </c>
      <c r="B13" s="232" t="s">
        <v>85</v>
      </c>
      <c r="C13" s="232" t="s">
        <v>85</v>
      </c>
      <c r="D13" s="232" t="s">
        <v>147</v>
      </c>
      <c r="E13" s="168" t="s">
        <v>202</v>
      </c>
      <c r="F13" s="168" t="s">
        <v>119</v>
      </c>
      <c r="G13" s="168">
        <v>1</v>
      </c>
      <c r="H13" s="169" t="s">
        <v>85</v>
      </c>
      <c r="I13" s="168">
        <v>1</v>
      </c>
      <c r="J13" s="170">
        <v>1</v>
      </c>
      <c r="K13" s="264">
        <f>K15+K16</f>
        <v>187799.57</v>
      </c>
      <c r="L13" s="264">
        <f>L15+L16</f>
        <v>189571</v>
      </c>
      <c r="M13" s="264">
        <f>M15+M16</f>
        <v>64571</v>
      </c>
      <c r="N13" s="131"/>
      <c r="O13" s="131"/>
      <c r="P13" s="131"/>
    </row>
    <row r="14" spans="1:16" s="26" customFormat="1" ht="47.25" x14ac:dyDescent="0.25">
      <c r="A14" s="232"/>
      <c r="B14" s="233"/>
      <c r="C14" s="233"/>
      <c r="D14" s="233"/>
      <c r="E14" s="168" t="s">
        <v>203</v>
      </c>
      <c r="F14" s="168" t="s">
        <v>119</v>
      </c>
      <c r="G14" s="168">
        <v>5</v>
      </c>
      <c r="H14" s="169" t="s">
        <v>85</v>
      </c>
      <c r="I14" s="168">
        <f>I16</f>
        <v>8</v>
      </c>
      <c r="J14" s="170">
        <v>5</v>
      </c>
      <c r="K14" s="265"/>
      <c r="L14" s="265"/>
      <c r="M14" s="265"/>
      <c r="N14" s="131"/>
      <c r="O14" s="131"/>
      <c r="P14" s="131"/>
    </row>
    <row r="15" spans="1:16" s="26" customFormat="1" ht="60.75" customHeight="1" x14ac:dyDescent="0.25">
      <c r="A15" s="234" t="s">
        <v>58</v>
      </c>
      <c r="B15" s="235">
        <v>55550</v>
      </c>
      <c r="C15" s="235" t="s">
        <v>85</v>
      </c>
      <c r="D15" s="235" t="s">
        <v>204</v>
      </c>
      <c r="E15" s="66" t="s">
        <v>202</v>
      </c>
      <c r="F15" s="66" t="s">
        <v>119</v>
      </c>
      <c r="G15" s="66">
        <f>G17</f>
        <v>1</v>
      </c>
      <c r="H15" s="86" t="s">
        <v>85</v>
      </c>
      <c r="I15" s="66">
        <f>I17</f>
        <v>1</v>
      </c>
      <c r="J15" s="68">
        <f>J17</f>
        <v>1</v>
      </c>
      <c r="K15" s="67">
        <f>K17</f>
        <v>51016.03</v>
      </c>
      <c r="L15" s="67">
        <f>L17</f>
        <v>53571</v>
      </c>
      <c r="M15" s="67">
        <f>M17</f>
        <v>16071</v>
      </c>
      <c r="N15" s="131"/>
      <c r="O15" s="131"/>
      <c r="P15" s="131"/>
    </row>
    <row r="16" spans="1:16" s="26" customFormat="1" ht="47.25" x14ac:dyDescent="0.25">
      <c r="A16" s="234"/>
      <c r="B16" s="236"/>
      <c r="C16" s="236"/>
      <c r="D16" s="236"/>
      <c r="E16" s="66" t="s">
        <v>203</v>
      </c>
      <c r="F16" s="66" t="s">
        <v>119</v>
      </c>
      <c r="G16" s="66">
        <f>G21</f>
        <v>5</v>
      </c>
      <c r="H16" s="86" t="s">
        <v>85</v>
      </c>
      <c r="I16" s="66">
        <f>I21</f>
        <v>8</v>
      </c>
      <c r="J16" s="66">
        <f>J21</f>
        <v>5</v>
      </c>
      <c r="K16" s="67">
        <f>K21</f>
        <v>136783.54</v>
      </c>
      <c r="L16" s="67">
        <f>L21</f>
        <v>136000</v>
      </c>
      <c r="M16" s="67">
        <f>M21</f>
        <v>48500</v>
      </c>
    </row>
    <row r="17" spans="1:15" s="26" customFormat="1" ht="47.25" x14ac:dyDescent="0.25">
      <c r="A17" s="86" t="s">
        <v>58</v>
      </c>
      <c r="B17" s="66">
        <v>55550</v>
      </c>
      <c r="C17" s="66" t="s">
        <v>85</v>
      </c>
      <c r="D17" s="66" t="s">
        <v>180</v>
      </c>
      <c r="E17" s="66" t="s">
        <v>121</v>
      </c>
      <c r="F17" s="66" t="s">
        <v>119</v>
      </c>
      <c r="G17" s="66">
        <v>1</v>
      </c>
      <c r="H17" s="86" t="s">
        <v>85</v>
      </c>
      <c r="I17" s="66">
        <f>I18+I19</f>
        <v>1</v>
      </c>
      <c r="J17" s="68">
        <f>J18+J19+J20</f>
        <v>1</v>
      </c>
      <c r="K17" s="67">
        <f>K18+K19</f>
        <v>51016.03</v>
      </c>
      <c r="L17" s="67">
        <f>L18+L19+L20</f>
        <v>53571</v>
      </c>
      <c r="M17" s="67">
        <f>M18+M19+M20</f>
        <v>16071</v>
      </c>
      <c r="N17" s="118"/>
    </row>
    <row r="18" spans="1:15" s="26" customFormat="1" ht="47.25" x14ac:dyDescent="0.25">
      <c r="A18" s="29" t="s">
        <v>58</v>
      </c>
      <c r="B18" s="28">
        <v>55550</v>
      </c>
      <c r="C18" s="28" t="s">
        <v>137</v>
      </c>
      <c r="D18" s="28" t="s">
        <v>220</v>
      </c>
      <c r="E18" s="28" t="s">
        <v>121</v>
      </c>
      <c r="F18" s="28" t="s">
        <v>119</v>
      </c>
      <c r="G18" s="28">
        <v>1</v>
      </c>
      <c r="H18" s="74">
        <v>45231</v>
      </c>
      <c r="I18" s="28">
        <v>0</v>
      </c>
      <c r="J18" s="38">
        <v>0</v>
      </c>
      <c r="K18" s="39">
        <v>51016.03</v>
      </c>
      <c r="L18" s="39">
        <v>0</v>
      </c>
      <c r="M18" s="39">
        <v>0</v>
      </c>
      <c r="N18" s="118"/>
    </row>
    <row r="19" spans="1:15" s="26" customFormat="1" ht="47.25" x14ac:dyDescent="0.25">
      <c r="A19" s="134" t="s">
        <v>58</v>
      </c>
      <c r="B19" s="133">
        <v>55550</v>
      </c>
      <c r="C19" s="133" t="s">
        <v>120</v>
      </c>
      <c r="D19" s="133" t="s">
        <v>237</v>
      </c>
      <c r="E19" s="133" t="s">
        <v>121</v>
      </c>
      <c r="F19" s="133" t="s">
        <v>119</v>
      </c>
      <c r="G19" s="133">
        <v>0</v>
      </c>
      <c r="H19" s="74" t="s">
        <v>85</v>
      </c>
      <c r="I19" s="133">
        <v>1</v>
      </c>
      <c r="J19" s="135">
        <v>0</v>
      </c>
      <c r="K19" s="39">
        <v>0</v>
      </c>
      <c r="L19" s="39">
        <v>53571</v>
      </c>
      <c r="M19" s="39">
        <v>0</v>
      </c>
      <c r="N19" s="118"/>
    </row>
    <row r="20" spans="1:15" s="26" customFormat="1" ht="52.5" customHeight="1" x14ac:dyDescent="0.25">
      <c r="A20" s="134" t="s">
        <v>58</v>
      </c>
      <c r="B20" s="133">
        <v>55550</v>
      </c>
      <c r="C20" s="133" t="s">
        <v>120</v>
      </c>
      <c r="D20" s="133" t="s">
        <v>311</v>
      </c>
      <c r="E20" s="133" t="s">
        <v>121</v>
      </c>
      <c r="F20" s="133"/>
      <c r="G20" s="133">
        <v>0</v>
      </c>
      <c r="H20" s="74" t="s">
        <v>85</v>
      </c>
      <c r="I20" s="133">
        <v>0</v>
      </c>
      <c r="J20" s="135">
        <v>1</v>
      </c>
      <c r="K20" s="39">
        <v>0</v>
      </c>
      <c r="L20" s="39">
        <v>0</v>
      </c>
      <c r="M20" s="39">
        <v>16071</v>
      </c>
      <c r="N20" s="118"/>
    </row>
    <row r="21" spans="1:15" s="26" customFormat="1" ht="47.25" x14ac:dyDescent="0.25">
      <c r="A21" s="86" t="s">
        <v>58</v>
      </c>
      <c r="B21" s="66">
        <v>55550</v>
      </c>
      <c r="C21" s="66" t="s">
        <v>85</v>
      </c>
      <c r="D21" s="66" t="s">
        <v>174</v>
      </c>
      <c r="E21" s="66" t="s">
        <v>122</v>
      </c>
      <c r="F21" s="66" t="s">
        <v>119</v>
      </c>
      <c r="G21" s="66">
        <v>5</v>
      </c>
      <c r="H21" s="86" t="s">
        <v>85</v>
      </c>
      <c r="I21" s="66">
        <f>I22</f>
        <v>8</v>
      </c>
      <c r="J21" s="57">
        <v>5</v>
      </c>
      <c r="K21" s="67">
        <f>K22</f>
        <v>136783.54</v>
      </c>
      <c r="L21" s="67">
        <f>L22</f>
        <v>136000</v>
      </c>
      <c r="M21" s="67">
        <f>M22</f>
        <v>48500</v>
      </c>
      <c r="N21" s="118"/>
    </row>
    <row r="22" spans="1:15" s="26" customFormat="1" ht="78.75" x14ac:dyDescent="0.25">
      <c r="A22" s="29" t="s">
        <v>58</v>
      </c>
      <c r="B22" s="28">
        <v>55550</v>
      </c>
      <c r="C22" s="28" t="s">
        <v>120</v>
      </c>
      <c r="D22" s="73" t="s">
        <v>225</v>
      </c>
      <c r="E22" s="28" t="s">
        <v>122</v>
      </c>
      <c r="F22" s="28" t="s">
        <v>119</v>
      </c>
      <c r="G22" s="28">
        <v>5</v>
      </c>
      <c r="H22" s="74">
        <v>45200</v>
      </c>
      <c r="I22" s="28">
        <v>8</v>
      </c>
      <c r="J22" s="38">
        <v>5</v>
      </c>
      <c r="K22" s="39">
        <v>136783.54</v>
      </c>
      <c r="L22" s="39">
        <v>136000</v>
      </c>
      <c r="M22" s="39">
        <v>48500</v>
      </c>
      <c r="N22" s="118"/>
    </row>
    <row r="23" spans="1:15" s="23" customFormat="1" ht="31.5" x14ac:dyDescent="0.25">
      <c r="A23" s="169" t="s">
        <v>59</v>
      </c>
      <c r="B23" s="169" t="s">
        <v>85</v>
      </c>
      <c r="C23" s="169" t="s">
        <v>85</v>
      </c>
      <c r="D23" s="168" t="s">
        <v>95</v>
      </c>
      <c r="E23" s="168" t="s">
        <v>106</v>
      </c>
      <c r="F23" s="168" t="s">
        <v>113</v>
      </c>
      <c r="G23" s="175">
        <f>G24+G45</f>
        <v>18012.48</v>
      </c>
      <c r="H23" s="177" t="s">
        <v>85</v>
      </c>
      <c r="I23" s="175">
        <f>I24+I45</f>
        <v>18012.48</v>
      </c>
      <c r="J23" s="178">
        <f>J24+J45</f>
        <v>18012.48</v>
      </c>
      <c r="K23" s="175">
        <f>K24+K45+K47</f>
        <v>528715.93999999994</v>
      </c>
      <c r="L23" s="175">
        <f>L24+L45+L47</f>
        <v>569703.81000000006</v>
      </c>
      <c r="M23" s="175">
        <f>M24+M45+M47</f>
        <v>536013.05000000005</v>
      </c>
      <c r="N23" s="117"/>
      <c r="O23" s="158"/>
    </row>
    <row r="24" spans="1:15" s="23" customFormat="1" ht="31.5" x14ac:dyDescent="0.25">
      <c r="A24" s="86" t="s">
        <v>59</v>
      </c>
      <c r="B24" s="66">
        <v>85311</v>
      </c>
      <c r="C24" s="86" t="s">
        <v>85</v>
      </c>
      <c r="D24" s="66" t="s">
        <v>181</v>
      </c>
      <c r="E24" s="126" t="s">
        <v>106</v>
      </c>
      <c r="F24" s="66" t="s">
        <v>114</v>
      </c>
      <c r="G24" s="52">
        <f>G44</f>
        <v>3198.6</v>
      </c>
      <c r="H24" s="86" t="s">
        <v>85</v>
      </c>
      <c r="I24" s="52">
        <f>I25</f>
        <v>3198.6</v>
      </c>
      <c r="J24" s="70">
        <f>J25</f>
        <v>3198.6</v>
      </c>
      <c r="K24" s="67">
        <f>K25+K26+K27+K28+K29+K30+K31+K32+K33+K34+K35+K36+K37+K38+K39+K40+K41+K42+K43+K44</f>
        <v>139729.22</v>
      </c>
      <c r="L24" s="67">
        <f>L25+L26+L27+L28+L29+L30+L31+L32+L33+L34+L35+L36+L37+L38+L39+L40+L41+L42+L43+L44</f>
        <v>199185.05</v>
      </c>
      <c r="M24" s="67">
        <f>M25+M26+M27+M28+M29+M30+M31+M32+M33+M34+M35+M36+M37+M38+M39+M40+M41+M42+M43+M44</f>
        <v>153364.64000000001</v>
      </c>
      <c r="N24" s="117"/>
      <c r="O24" s="158"/>
    </row>
    <row r="25" spans="1:15" s="26" customFormat="1" ht="65.25" customHeight="1" x14ac:dyDescent="0.25">
      <c r="A25" s="96" t="s">
        <v>59</v>
      </c>
      <c r="B25" s="96">
        <v>85311</v>
      </c>
      <c r="C25" s="96" t="s">
        <v>148</v>
      </c>
      <c r="D25" s="97" t="s">
        <v>221</v>
      </c>
      <c r="E25" s="98" t="s">
        <v>106</v>
      </c>
      <c r="F25" s="98" t="s">
        <v>113</v>
      </c>
      <c r="G25" s="165">
        <v>1434.8</v>
      </c>
      <c r="H25" s="74">
        <v>45261</v>
      </c>
      <c r="I25" s="37">
        <v>3198.6</v>
      </c>
      <c r="J25" s="37">
        <v>3198.6</v>
      </c>
      <c r="K25" s="39">
        <v>14224.14</v>
      </c>
      <c r="L25" s="39">
        <v>183276.05</v>
      </c>
      <c r="M25" s="39">
        <v>137455.64000000001</v>
      </c>
      <c r="N25" s="118"/>
    </row>
    <row r="26" spans="1:15" s="26" customFormat="1" ht="39.75" customHeight="1" x14ac:dyDescent="0.25">
      <c r="A26" s="96" t="s">
        <v>59</v>
      </c>
      <c r="B26" s="93">
        <v>85311</v>
      </c>
      <c r="C26" s="96" t="s">
        <v>148</v>
      </c>
      <c r="D26" s="97" t="s">
        <v>239</v>
      </c>
      <c r="E26" s="98" t="s">
        <v>106</v>
      </c>
      <c r="F26" s="98" t="s">
        <v>113</v>
      </c>
      <c r="G26" s="87">
        <v>31.2</v>
      </c>
      <c r="H26" s="74">
        <v>44927</v>
      </c>
      <c r="I26" s="87">
        <v>0</v>
      </c>
      <c r="J26" s="89">
        <v>0</v>
      </c>
      <c r="K26" s="39">
        <v>5173.62</v>
      </c>
      <c r="L26" s="39">
        <v>0</v>
      </c>
      <c r="M26" s="39">
        <v>0</v>
      </c>
      <c r="N26" s="118"/>
    </row>
    <row r="27" spans="1:15" s="26" customFormat="1" ht="51.75" customHeight="1" x14ac:dyDescent="0.25">
      <c r="A27" s="96" t="s">
        <v>59</v>
      </c>
      <c r="B27" s="93">
        <v>85311</v>
      </c>
      <c r="C27" s="96" t="s">
        <v>148</v>
      </c>
      <c r="D27" s="97" t="s">
        <v>240</v>
      </c>
      <c r="E27" s="98" t="s">
        <v>106</v>
      </c>
      <c r="F27" s="98" t="s">
        <v>113</v>
      </c>
      <c r="G27" s="99">
        <v>12.64</v>
      </c>
      <c r="H27" s="74">
        <v>45108</v>
      </c>
      <c r="I27" s="87">
        <v>0</v>
      </c>
      <c r="J27" s="89">
        <v>0</v>
      </c>
      <c r="K27" s="39">
        <v>11961.8</v>
      </c>
      <c r="L27" s="39">
        <v>0</v>
      </c>
      <c r="M27" s="39">
        <v>0</v>
      </c>
      <c r="N27" s="118"/>
    </row>
    <row r="28" spans="1:15" s="26" customFormat="1" ht="409.5" customHeight="1" x14ac:dyDescent="0.25">
      <c r="A28" s="93" t="s">
        <v>59</v>
      </c>
      <c r="B28" s="93">
        <v>85311</v>
      </c>
      <c r="C28" s="93" t="s">
        <v>148</v>
      </c>
      <c r="D28" s="94" t="s">
        <v>242</v>
      </c>
      <c r="E28" s="95" t="s">
        <v>107</v>
      </c>
      <c r="F28" s="95" t="s">
        <v>115</v>
      </c>
      <c r="G28" s="87">
        <v>13</v>
      </c>
      <c r="H28" s="74">
        <v>45170</v>
      </c>
      <c r="I28" s="87">
        <v>0</v>
      </c>
      <c r="J28" s="89">
        <v>0</v>
      </c>
      <c r="K28" s="39">
        <v>5784.69</v>
      </c>
      <c r="L28" s="39">
        <v>0</v>
      </c>
      <c r="M28" s="39">
        <v>0</v>
      </c>
      <c r="N28" s="118"/>
    </row>
    <row r="29" spans="1:15" s="26" customFormat="1" ht="134.25" customHeight="1" x14ac:dyDescent="0.25">
      <c r="A29" s="96" t="s">
        <v>59</v>
      </c>
      <c r="B29" s="96">
        <v>85311</v>
      </c>
      <c r="C29" s="96" t="s">
        <v>148</v>
      </c>
      <c r="D29" s="97" t="s">
        <v>243</v>
      </c>
      <c r="E29" s="98" t="s">
        <v>107</v>
      </c>
      <c r="F29" s="98" t="s">
        <v>115</v>
      </c>
      <c r="G29" s="190">
        <v>4</v>
      </c>
      <c r="H29" s="74">
        <v>45261</v>
      </c>
      <c r="I29" s="165">
        <v>0</v>
      </c>
      <c r="J29" s="167">
        <v>0</v>
      </c>
      <c r="K29" s="39">
        <v>6611.04</v>
      </c>
      <c r="L29" s="39">
        <v>0</v>
      </c>
      <c r="M29" s="39">
        <v>0</v>
      </c>
      <c r="N29" s="118"/>
    </row>
    <row r="30" spans="1:15" s="26" customFormat="1" ht="177" customHeight="1" x14ac:dyDescent="0.25">
      <c r="A30" s="93" t="s">
        <v>59</v>
      </c>
      <c r="B30" s="93">
        <v>85311</v>
      </c>
      <c r="C30" s="93" t="s">
        <v>148</v>
      </c>
      <c r="D30" s="94" t="s">
        <v>244</v>
      </c>
      <c r="E30" s="95" t="s">
        <v>107</v>
      </c>
      <c r="F30" s="95" t="s">
        <v>115</v>
      </c>
      <c r="G30" s="100">
        <v>4</v>
      </c>
      <c r="H30" s="74">
        <v>45139</v>
      </c>
      <c r="I30" s="87">
        <v>0</v>
      </c>
      <c r="J30" s="89">
        <v>0</v>
      </c>
      <c r="K30" s="39">
        <v>6191.6</v>
      </c>
      <c r="L30" s="39">
        <v>0</v>
      </c>
      <c r="M30" s="39">
        <v>0</v>
      </c>
      <c r="N30" s="118"/>
    </row>
    <row r="31" spans="1:15" s="26" customFormat="1" ht="73.5" customHeight="1" x14ac:dyDescent="0.25">
      <c r="A31" s="93" t="s">
        <v>59</v>
      </c>
      <c r="B31" s="93">
        <v>85311</v>
      </c>
      <c r="C31" s="93" t="s">
        <v>148</v>
      </c>
      <c r="D31" s="94" t="s">
        <v>245</v>
      </c>
      <c r="E31" s="95" t="s">
        <v>107</v>
      </c>
      <c r="F31" s="95" t="s">
        <v>115</v>
      </c>
      <c r="G31" s="100">
        <v>1</v>
      </c>
      <c r="H31" s="74">
        <v>45261</v>
      </c>
      <c r="I31" s="87">
        <v>0</v>
      </c>
      <c r="J31" s="89">
        <v>0</v>
      </c>
      <c r="K31" s="39">
        <v>1190.22</v>
      </c>
      <c r="L31" s="39">
        <v>0</v>
      </c>
      <c r="M31" s="39">
        <v>0</v>
      </c>
      <c r="N31" s="118"/>
    </row>
    <row r="32" spans="1:15" s="26" customFormat="1" ht="105" customHeight="1" x14ac:dyDescent="0.25">
      <c r="A32" s="93" t="s">
        <v>59</v>
      </c>
      <c r="B32" s="93">
        <v>85311</v>
      </c>
      <c r="C32" s="93" t="s">
        <v>148</v>
      </c>
      <c r="D32" s="94" t="s">
        <v>246</v>
      </c>
      <c r="E32" s="95" t="s">
        <v>230</v>
      </c>
      <c r="F32" s="95" t="s">
        <v>115</v>
      </c>
      <c r="G32" s="100">
        <v>1</v>
      </c>
      <c r="H32" s="74">
        <v>44958</v>
      </c>
      <c r="I32" s="87">
        <v>0</v>
      </c>
      <c r="J32" s="89">
        <v>0</v>
      </c>
      <c r="K32" s="39">
        <v>1756.24</v>
      </c>
      <c r="L32" s="39">
        <v>0</v>
      </c>
      <c r="M32" s="39">
        <v>0</v>
      </c>
      <c r="N32" s="118"/>
    </row>
    <row r="33" spans="1:14" s="26" customFormat="1" ht="92.25" customHeight="1" x14ac:dyDescent="0.25">
      <c r="A33" s="93" t="s">
        <v>59</v>
      </c>
      <c r="B33" s="93">
        <v>85311</v>
      </c>
      <c r="C33" s="93" t="s">
        <v>148</v>
      </c>
      <c r="D33" s="94" t="s">
        <v>247</v>
      </c>
      <c r="E33" s="95" t="s">
        <v>238</v>
      </c>
      <c r="F33" s="95" t="s">
        <v>117</v>
      </c>
      <c r="G33" s="101">
        <v>705.5</v>
      </c>
      <c r="H33" s="74">
        <v>45261</v>
      </c>
      <c r="I33" s="87">
        <v>0</v>
      </c>
      <c r="J33" s="89">
        <v>0</v>
      </c>
      <c r="K33" s="39">
        <v>2886.63</v>
      </c>
      <c r="L33" s="39">
        <v>0</v>
      </c>
      <c r="M33" s="39">
        <v>0</v>
      </c>
      <c r="N33" s="118"/>
    </row>
    <row r="34" spans="1:14" s="26" customFormat="1" ht="47.25" customHeight="1" x14ac:dyDescent="0.25">
      <c r="A34" s="93" t="s">
        <v>59</v>
      </c>
      <c r="B34" s="93">
        <v>85311</v>
      </c>
      <c r="C34" s="93" t="s">
        <v>148</v>
      </c>
      <c r="D34" s="94" t="s">
        <v>248</v>
      </c>
      <c r="E34" s="95" t="s">
        <v>107</v>
      </c>
      <c r="F34" s="95" t="s">
        <v>115</v>
      </c>
      <c r="G34" s="100">
        <v>58</v>
      </c>
      <c r="H34" s="74">
        <v>45261</v>
      </c>
      <c r="I34" s="87">
        <v>0</v>
      </c>
      <c r="J34" s="89">
        <v>0</v>
      </c>
      <c r="K34" s="39">
        <v>7894.65</v>
      </c>
      <c r="L34" s="39">
        <v>0</v>
      </c>
      <c r="M34" s="39">
        <v>0</v>
      </c>
      <c r="N34" s="118"/>
    </row>
    <row r="35" spans="1:14" s="26" customFormat="1" ht="168.75" customHeight="1" x14ac:dyDescent="0.25">
      <c r="A35" s="93" t="s">
        <v>59</v>
      </c>
      <c r="B35" s="93">
        <v>85311</v>
      </c>
      <c r="C35" s="93" t="s">
        <v>148</v>
      </c>
      <c r="D35" s="94" t="s">
        <v>249</v>
      </c>
      <c r="E35" s="95" t="s">
        <v>107</v>
      </c>
      <c r="F35" s="95" t="s">
        <v>115</v>
      </c>
      <c r="G35" s="100">
        <v>2</v>
      </c>
      <c r="H35" s="74">
        <v>45261</v>
      </c>
      <c r="I35" s="87">
        <v>0</v>
      </c>
      <c r="J35" s="89">
        <v>0</v>
      </c>
      <c r="K35" s="39">
        <v>7794.03</v>
      </c>
      <c r="L35" s="39">
        <v>0</v>
      </c>
      <c r="M35" s="39">
        <v>0</v>
      </c>
      <c r="N35" s="118"/>
    </row>
    <row r="36" spans="1:14" s="26" customFormat="1" ht="66.75" customHeight="1" x14ac:dyDescent="0.25">
      <c r="A36" s="93" t="s">
        <v>59</v>
      </c>
      <c r="B36" s="93">
        <v>85311</v>
      </c>
      <c r="C36" s="93" t="s">
        <v>148</v>
      </c>
      <c r="D36" s="94" t="s">
        <v>250</v>
      </c>
      <c r="E36" s="95" t="s">
        <v>251</v>
      </c>
      <c r="F36" s="95" t="s">
        <v>115</v>
      </c>
      <c r="G36" s="100">
        <v>51</v>
      </c>
      <c r="H36" s="74">
        <v>45261</v>
      </c>
      <c r="I36" s="87">
        <v>0</v>
      </c>
      <c r="J36" s="89">
        <v>0</v>
      </c>
      <c r="K36" s="39">
        <v>1548</v>
      </c>
      <c r="L36" s="39">
        <v>0</v>
      </c>
      <c r="M36" s="39">
        <v>0</v>
      </c>
      <c r="N36" s="118"/>
    </row>
    <row r="37" spans="1:14" s="26" customFormat="1" ht="62.25" customHeight="1" x14ac:dyDescent="0.25">
      <c r="A37" s="93" t="s">
        <v>59</v>
      </c>
      <c r="B37" s="93">
        <v>85311</v>
      </c>
      <c r="C37" s="93" t="s">
        <v>148</v>
      </c>
      <c r="D37" s="94" t="s">
        <v>252</v>
      </c>
      <c r="E37" s="95" t="s">
        <v>253</v>
      </c>
      <c r="F37" s="95" t="s">
        <v>115</v>
      </c>
      <c r="G37" s="100">
        <v>816</v>
      </c>
      <c r="H37" s="74">
        <v>45261</v>
      </c>
      <c r="I37" s="87">
        <v>0</v>
      </c>
      <c r="J37" s="89">
        <v>0</v>
      </c>
      <c r="K37" s="39">
        <v>9188.33</v>
      </c>
      <c r="L37" s="39">
        <v>0</v>
      </c>
      <c r="M37" s="39">
        <v>0</v>
      </c>
      <c r="N37" s="118"/>
    </row>
    <row r="38" spans="1:14" s="26" customFormat="1" ht="48" customHeight="1" x14ac:dyDescent="0.25">
      <c r="A38" s="96" t="s">
        <v>59</v>
      </c>
      <c r="B38" s="96">
        <v>85311</v>
      </c>
      <c r="C38" s="96" t="s">
        <v>148</v>
      </c>
      <c r="D38" s="97" t="s">
        <v>254</v>
      </c>
      <c r="E38" s="98" t="s">
        <v>107</v>
      </c>
      <c r="F38" s="98" t="s">
        <v>115</v>
      </c>
      <c r="G38" s="190">
        <v>507</v>
      </c>
      <c r="H38" s="74">
        <v>45261</v>
      </c>
      <c r="I38" s="165">
        <v>0</v>
      </c>
      <c r="J38" s="167">
        <v>0</v>
      </c>
      <c r="K38" s="39">
        <v>16896.79</v>
      </c>
      <c r="L38" s="39">
        <v>0</v>
      </c>
      <c r="M38" s="39">
        <v>0</v>
      </c>
      <c r="N38" s="118"/>
    </row>
    <row r="39" spans="1:14" s="26" customFormat="1" ht="129" customHeight="1" x14ac:dyDescent="0.25">
      <c r="A39" s="93" t="s">
        <v>59</v>
      </c>
      <c r="B39" s="93">
        <v>85311</v>
      </c>
      <c r="C39" s="93" t="s">
        <v>148</v>
      </c>
      <c r="D39" s="94" t="s">
        <v>255</v>
      </c>
      <c r="E39" s="95" t="s">
        <v>107</v>
      </c>
      <c r="F39" s="95" t="s">
        <v>115</v>
      </c>
      <c r="G39" s="100">
        <v>27</v>
      </c>
      <c r="H39" s="74">
        <v>45261</v>
      </c>
      <c r="I39" s="87">
        <v>0</v>
      </c>
      <c r="J39" s="89">
        <v>0</v>
      </c>
      <c r="K39" s="39">
        <v>1277.42</v>
      </c>
      <c r="L39" s="39">
        <v>0</v>
      </c>
      <c r="M39" s="39">
        <v>0</v>
      </c>
      <c r="N39" s="118"/>
    </row>
    <row r="40" spans="1:14" s="26" customFormat="1" ht="66.75" customHeight="1" x14ac:dyDescent="0.25">
      <c r="A40" s="93" t="s">
        <v>59</v>
      </c>
      <c r="B40" s="93">
        <v>85311</v>
      </c>
      <c r="C40" s="93" t="s">
        <v>148</v>
      </c>
      <c r="D40" s="94" t="s">
        <v>256</v>
      </c>
      <c r="E40" s="95" t="s">
        <v>107</v>
      </c>
      <c r="F40" s="95" t="s">
        <v>115</v>
      </c>
      <c r="G40" s="100">
        <v>1</v>
      </c>
      <c r="H40" s="74">
        <v>45261</v>
      </c>
      <c r="I40" s="87">
        <v>0</v>
      </c>
      <c r="J40" s="89">
        <v>0</v>
      </c>
      <c r="K40" s="39">
        <v>22.34</v>
      </c>
      <c r="L40" s="39">
        <v>0</v>
      </c>
      <c r="M40" s="39">
        <v>0</v>
      </c>
      <c r="N40" s="118"/>
    </row>
    <row r="41" spans="1:14" s="26" customFormat="1" ht="70.5" customHeight="1" x14ac:dyDescent="0.25">
      <c r="A41" s="93" t="s">
        <v>59</v>
      </c>
      <c r="B41" s="93">
        <v>85311</v>
      </c>
      <c r="C41" s="93" t="s">
        <v>148</v>
      </c>
      <c r="D41" s="94" t="s">
        <v>257</v>
      </c>
      <c r="E41" s="95" t="s">
        <v>107</v>
      </c>
      <c r="F41" s="95" t="s">
        <v>115</v>
      </c>
      <c r="G41" s="100">
        <v>14</v>
      </c>
      <c r="H41" s="74">
        <v>45231</v>
      </c>
      <c r="I41" s="87">
        <v>0</v>
      </c>
      <c r="J41" s="89">
        <v>0</v>
      </c>
      <c r="K41" s="39">
        <v>16141.3</v>
      </c>
      <c r="L41" s="39">
        <v>0</v>
      </c>
      <c r="M41" s="39">
        <v>0</v>
      </c>
      <c r="N41" s="118"/>
    </row>
    <row r="42" spans="1:14" s="26" customFormat="1" ht="62.25" customHeight="1" x14ac:dyDescent="0.25">
      <c r="A42" s="93" t="s">
        <v>59</v>
      </c>
      <c r="B42" s="93">
        <v>85311</v>
      </c>
      <c r="C42" s="93" t="s">
        <v>148</v>
      </c>
      <c r="D42" s="94" t="s">
        <v>258</v>
      </c>
      <c r="E42" s="95" t="s">
        <v>107</v>
      </c>
      <c r="F42" s="95" t="s">
        <v>115</v>
      </c>
      <c r="G42" s="100">
        <v>6</v>
      </c>
      <c r="H42" s="74">
        <v>45108</v>
      </c>
      <c r="I42" s="87">
        <v>0</v>
      </c>
      <c r="J42" s="89">
        <v>0</v>
      </c>
      <c r="K42" s="39">
        <v>870</v>
      </c>
      <c r="L42" s="39">
        <v>0</v>
      </c>
      <c r="M42" s="39">
        <v>0</v>
      </c>
      <c r="N42" s="118"/>
    </row>
    <row r="43" spans="1:14" s="26" customFormat="1" ht="203.25" customHeight="1" x14ac:dyDescent="0.25">
      <c r="A43" s="93" t="s">
        <v>59</v>
      </c>
      <c r="B43" s="93">
        <v>85311</v>
      </c>
      <c r="C43" s="93" t="s">
        <v>148</v>
      </c>
      <c r="D43" s="94" t="s">
        <v>259</v>
      </c>
      <c r="E43" s="95" t="s">
        <v>107</v>
      </c>
      <c r="F43" s="95" t="s">
        <v>115</v>
      </c>
      <c r="G43" s="100">
        <v>3</v>
      </c>
      <c r="H43" s="74">
        <v>45139</v>
      </c>
      <c r="I43" s="87">
        <v>0</v>
      </c>
      <c r="J43" s="89">
        <v>0</v>
      </c>
      <c r="K43" s="39">
        <v>2472.38</v>
      </c>
      <c r="L43" s="39">
        <v>0</v>
      </c>
      <c r="M43" s="39">
        <v>0</v>
      </c>
      <c r="N43" s="118"/>
    </row>
    <row r="44" spans="1:14" s="26" customFormat="1" ht="62.25" customHeight="1" x14ac:dyDescent="0.25">
      <c r="A44" s="93" t="s">
        <v>59</v>
      </c>
      <c r="B44" s="93">
        <v>85311</v>
      </c>
      <c r="C44" s="93" t="s">
        <v>148</v>
      </c>
      <c r="D44" s="94" t="s">
        <v>96</v>
      </c>
      <c r="E44" s="95" t="s">
        <v>106</v>
      </c>
      <c r="F44" s="95" t="s">
        <v>116</v>
      </c>
      <c r="G44" s="101">
        <v>3198.6</v>
      </c>
      <c r="H44" s="74">
        <v>45261</v>
      </c>
      <c r="I44" s="87">
        <v>3198.6</v>
      </c>
      <c r="J44" s="89">
        <v>3198.6</v>
      </c>
      <c r="K44" s="39">
        <v>19844</v>
      </c>
      <c r="L44" s="39">
        <v>15909</v>
      </c>
      <c r="M44" s="39">
        <v>15909</v>
      </c>
      <c r="N44" s="118"/>
    </row>
    <row r="45" spans="1:14" s="26" customFormat="1" ht="39.950000000000003" customHeight="1" x14ac:dyDescent="0.25">
      <c r="A45" s="86" t="s">
        <v>59</v>
      </c>
      <c r="B45" s="66">
        <v>85312</v>
      </c>
      <c r="C45" s="86" t="s">
        <v>85</v>
      </c>
      <c r="D45" s="66" t="s">
        <v>260</v>
      </c>
      <c r="E45" s="126" t="s">
        <v>241</v>
      </c>
      <c r="F45" s="66" t="s">
        <v>116</v>
      </c>
      <c r="G45" s="66">
        <f>G46</f>
        <v>14813.88</v>
      </c>
      <c r="H45" s="86" t="s">
        <v>85</v>
      </c>
      <c r="I45" s="66">
        <f>I46</f>
        <v>14813.88</v>
      </c>
      <c r="J45" s="70">
        <f>J46</f>
        <v>14813.88</v>
      </c>
      <c r="K45" s="67">
        <f>K46</f>
        <v>384165.22</v>
      </c>
      <c r="L45" s="67">
        <f>L46</f>
        <v>370518.76</v>
      </c>
      <c r="M45" s="67">
        <f>M46</f>
        <v>382648.41</v>
      </c>
      <c r="N45" s="118"/>
    </row>
    <row r="46" spans="1:14" s="23" customFormat="1" ht="63" customHeight="1" x14ac:dyDescent="0.25">
      <c r="A46" s="88" t="s">
        <v>59</v>
      </c>
      <c r="B46" s="87">
        <v>85312</v>
      </c>
      <c r="C46" s="88" t="s">
        <v>150</v>
      </c>
      <c r="D46" s="87" t="s">
        <v>261</v>
      </c>
      <c r="E46" s="42" t="s">
        <v>241</v>
      </c>
      <c r="F46" s="87" t="s">
        <v>116</v>
      </c>
      <c r="G46" s="87">
        <v>14813.88</v>
      </c>
      <c r="H46" s="74">
        <v>45261</v>
      </c>
      <c r="I46" s="28">
        <v>14813.88</v>
      </c>
      <c r="J46" s="38">
        <v>14813.88</v>
      </c>
      <c r="K46" s="39">
        <v>384165.22</v>
      </c>
      <c r="L46" s="39">
        <v>370518.76</v>
      </c>
      <c r="M46" s="39">
        <v>382648.41</v>
      </c>
      <c r="N46" s="117"/>
    </row>
    <row r="47" spans="1:14" s="23" customFormat="1" ht="63" x14ac:dyDescent="0.25">
      <c r="A47" s="86" t="s">
        <v>59</v>
      </c>
      <c r="B47" s="66">
        <v>85324</v>
      </c>
      <c r="C47" s="86" t="s">
        <v>85</v>
      </c>
      <c r="D47" s="66" t="s">
        <v>262</v>
      </c>
      <c r="E47" s="66" t="s">
        <v>124</v>
      </c>
      <c r="F47" s="66" t="s">
        <v>115</v>
      </c>
      <c r="G47" s="66">
        <f>G48</f>
        <v>10</v>
      </c>
      <c r="H47" s="86" t="s">
        <v>85</v>
      </c>
      <c r="I47" s="66">
        <f>I48</f>
        <v>0</v>
      </c>
      <c r="J47" s="66">
        <f>J48</f>
        <v>0</v>
      </c>
      <c r="K47" s="67">
        <f>K48</f>
        <v>4821.5</v>
      </c>
      <c r="L47" s="67">
        <f>L48</f>
        <v>0</v>
      </c>
      <c r="M47" s="67">
        <f>M48</f>
        <v>0</v>
      </c>
      <c r="N47" s="117"/>
    </row>
    <row r="48" spans="1:14" s="23" customFormat="1" ht="39.950000000000003" customHeight="1" x14ac:dyDescent="0.25">
      <c r="A48" s="88" t="s">
        <v>59</v>
      </c>
      <c r="B48" s="87">
        <v>85324</v>
      </c>
      <c r="C48" s="88" t="s">
        <v>120</v>
      </c>
      <c r="D48" s="87" t="s">
        <v>123</v>
      </c>
      <c r="E48" s="87" t="s">
        <v>124</v>
      </c>
      <c r="F48" s="87" t="s">
        <v>115</v>
      </c>
      <c r="G48" s="28">
        <v>10</v>
      </c>
      <c r="H48" s="74">
        <v>45261</v>
      </c>
      <c r="I48" s="28">
        <v>0</v>
      </c>
      <c r="J48" s="38">
        <v>0</v>
      </c>
      <c r="K48" s="39">
        <v>4821.5</v>
      </c>
      <c r="L48" s="39">
        <v>0</v>
      </c>
      <c r="M48" s="39">
        <v>0</v>
      </c>
      <c r="N48" s="117"/>
    </row>
    <row r="49" spans="1:17" s="23" customFormat="1" ht="31.5" customHeight="1" x14ac:dyDescent="0.25">
      <c r="A49" s="169" t="s">
        <v>89</v>
      </c>
      <c r="B49" s="169" t="s">
        <v>85</v>
      </c>
      <c r="C49" s="169" t="s">
        <v>85</v>
      </c>
      <c r="D49" s="168" t="s">
        <v>97</v>
      </c>
      <c r="E49" s="168" t="s">
        <v>108</v>
      </c>
      <c r="F49" s="168" t="s">
        <v>117</v>
      </c>
      <c r="G49" s="176">
        <f>G50</f>
        <v>352.7</v>
      </c>
      <c r="H49" s="169" t="s">
        <v>85</v>
      </c>
      <c r="I49" s="176">
        <v>352.7</v>
      </c>
      <c r="J49" s="169">
        <v>352.7</v>
      </c>
      <c r="K49" s="175">
        <f>K50+K52</f>
        <v>79730.954499999993</v>
      </c>
      <c r="L49" s="175">
        <f>L51+L52</f>
        <v>64625.259999999995</v>
      </c>
      <c r="M49" s="175">
        <f>M51+M52</f>
        <v>69300</v>
      </c>
      <c r="N49" s="158"/>
    </row>
    <row r="50" spans="1:17" s="23" customFormat="1" ht="47.25" x14ac:dyDescent="0.25">
      <c r="A50" s="53" t="s">
        <v>89</v>
      </c>
      <c r="B50" s="54">
        <v>85411</v>
      </c>
      <c r="C50" s="86" t="s">
        <v>85</v>
      </c>
      <c r="D50" s="66" t="s">
        <v>182</v>
      </c>
      <c r="E50" s="66" t="str">
        <f>E49</f>
        <v>Площадь, занятая зелеными насаждениями</v>
      </c>
      <c r="F50" s="66" t="str">
        <f>F49</f>
        <v>га</v>
      </c>
      <c r="G50" s="52">
        <f>G51</f>
        <v>352.7</v>
      </c>
      <c r="H50" s="86" t="s">
        <v>85</v>
      </c>
      <c r="I50" s="52">
        <f>I49</f>
        <v>352.7</v>
      </c>
      <c r="J50" s="52">
        <f>J49</f>
        <v>352.7</v>
      </c>
      <c r="K50" s="67">
        <f>K51</f>
        <v>14838.1345</v>
      </c>
      <c r="L50" s="67">
        <f>L51</f>
        <v>3882.94</v>
      </c>
      <c r="M50" s="67">
        <f>M51</f>
        <v>9300</v>
      </c>
      <c r="N50" s="117"/>
      <c r="Q50" s="48"/>
    </row>
    <row r="51" spans="1:17" s="23" customFormat="1" ht="47.25" x14ac:dyDescent="0.25">
      <c r="A51" s="88" t="s">
        <v>89</v>
      </c>
      <c r="B51" s="87">
        <v>85411</v>
      </c>
      <c r="C51" s="88" t="s">
        <v>148</v>
      </c>
      <c r="D51" s="87" t="s">
        <v>182</v>
      </c>
      <c r="E51" s="87" t="str">
        <f>E50</f>
        <v>Площадь, занятая зелеными насаждениями</v>
      </c>
      <c r="F51" s="87" t="s">
        <v>117</v>
      </c>
      <c r="G51" s="45">
        <v>352.7</v>
      </c>
      <c r="H51" s="74">
        <v>45261</v>
      </c>
      <c r="I51" s="40">
        <v>352.7</v>
      </c>
      <c r="J51" s="38">
        <v>352.7</v>
      </c>
      <c r="K51" s="39">
        <v>14838.1345</v>
      </c>
      <c r="L51" s="39">
        <v>3882.94</v>
      </c>
      <c r="M51" s="39">
        <v>9300</v>
      </c>
      <c r="N51" s="117"/>
    </row>
    <row r="52" spans="1:17" s="26" customFormat="1" ht="39.950000000000003" customHeight="1" x14ac:dyDescent="0.25">
      <c r="A52" s="86" t="s">
        <v>89</v>
      </c>
      <c r="B52" s="66">
        <v>85421</v>
      </c>
      <c r="C52" s="86" t="s">
        <v>85</v>
      </c>
      <c r="D52" s="83" t="s">
        <v>183</v>
      </c>
      <c r="E52" s="66" t="s">
        <v>184</v>
      </c>
      <c r="F52" s="66" t="s">
        <v>115</v>
      </c>
      <c r="G52" s="68">
        <f>G53+G54</f>
        <v>2499</v>
      </c>
      <c r="H52" s="86" t="s">
        <v>85</v>
      </c>
      <c r="I52" s="68">
        <f>I53+I54</f>
        <v>8932</v>
      </c>
      <c r="J52" s="68">
        <f>J53+J54</f>
        <v>4000</v>
      </c>
      <c r="K52" s="67">
        <f>K53+K54</f>
        <v>64892.82</v>
      </c>
      <c r="L52" s="67">
        <f>L53+L54</f>
        <v>60742.319999999992</v>
      </c>
      <c r="M52" s="67">
        <f>M53+M54</f>
        <v>60000</v>
      </c>
      <c r="N52" s="159"/>
    </row>
    <row r="53" spans="1:17" s="26" customFormat="1" ht="39.950000000000003" customHeight="1" x14ac:dyDescent="0.25">
      <c r="A53" s="88" t="s">
        <v>89</v>
      </c>
      <c r="B53" s="87">
        <v>85421</v>
      </c>
      <c r="C53" s="88" t="s">
        <v>148</v>
      </c>
      <c r="D53" s="33" t="s">
        <v>98</v>
      </c>
      <c r="E53" s="87" t="s">
        <v>184</v>
      </c>
      <c r="F53" s="87" t="s">
        <v>115</v>
      </c>
      <c r="G53" s="32">
        <v>2250</v>
      </c>
      <c r="H53" s="74">
        <v>45261</v>
      </c>
      <c r="I53" s="32">
        <v>1700</v>
      </c>
      <c r="J53" s="32">
        <v>4000</v>
      </c>
      <c r="K53" s="39">
        <v>60119.47</v>
      </c>
      <c r="L53" s="39">
        <v>21701.119999999999</v>
      </c>
      <c r="M53" s="39">
        <v>60000</v>
      </c>
      <c r="N53" s="118"/>
      <c r="O53" s="131"/>
    </row>
    <row r="54" spans="1:17" ht="78.75" x14ac:dyDescent="0.25">
      <c r="A54" s="88" t="s">
        <v>89</v>
      </c>
      <c r="B54" s="87">
        <v>85421</v>
      </c>
      <c r="C54" s="88" t="s">
        <v>148</v>
      </c>
      <c r="D54" s="33" t="s">
        <v>224</v>
      </c>
      <c r="E54" s="87" t="s">
        <v>184</v>
      </c>
      <c r="F54" s="87" t="s">
        <v>115</v>
      </c>
      <c r="G54" s="32">
        <v>249</v>
      </c>
      <c r="H54" s="74">
        <v>45261</v>
      </c>
      <c r="I54" s="32">
        <v>7232</v>
      </c>
      <c r="J54" s="32">
        <v>0</v>
      </c>
      <c r="K54" s="39">
        <v>4773.3500000000004</v>
      </c>
      <c r="L54" s="39">
        <v>39041.199999999997</v>
      </c>
      <c r="M54" s="39">
        <v>0</v>
      </c>
    </row>
    <row r="55" spans="1:17" ht="69.75" customHeight="1" x14ac:dyDescent="0.25">
      <c r="A55" s="169" t="s">
        <v>90</v>
      </c>
      <c r="B55" s="169" t="s">
        <v>85</v>
      </c>
      <c r="C55" s="169" t="s">
        <v>85</v>
      </c>
      <c r="D55" s="168" t="s">
        <v>99</v>
      </c>
      <c r="E55" s="171" t="s">
        <v>109</v>
      </c>
      <c r="F55" s="172" t="s">
        <v>115</v>
      </c>
      <c r="G55" s="173">
        <f>G56</f>
        <v>31670</v>
      </c>
      <c r="H55" s="174" t="s">
        <v>85</v>
      </c>
      <c r="I55" s="173">
        <f>I56</f>
        <v>31670</v>
      </c>
      <c r="J55" s="173">
        <f>J56</f>
        <v>31700</v>
      </c>
      <c r="K55" s="175">
        <f>K56+K58</f>
        <v>563262.15999999992</v>
      </c>
      <c r="L55" s="175">
        <f>L56+L58</f>
        <v>474750.63</v>
      </c>
      <c r="M55" s="175">
        <f>M56+M58</f>
        <v>356206</v>
      </c>
      <c r="N55" s="160"/>
      <c r="Q55" s="30"/>
    </row>
    <row r="56" spans="1:17" ht="42.75" customHeight="1" x14ac:dyDescent="0.25">
      <c r="A56" s="86" t="s">
        <v>90</v>
      </c>
      <c r="B56" s="66">
        <v>85811</v>
      </c>
      <c r="C56" s="86" t="s">
        <v>85</v>
      </c>
      <c r="D56" s="66" t="s">
        <v>151</v>
      </c>
      <c r="E56" s="66" t="s">
        <v>109</v>
      </c>
      <c r="F56" s="66" t="s">
        <v>115</v>
      </c>
      <c r="G56" s="68">
        <f>G57</f>
        <v>31670</v>
      </c>
      <c r="H56" s="86" t="s">
        <v>85</v>
      </c>
      <c r="I56" s="68">
        <f>I57</f>
        <v>31670</v>
      </c>
      <c r="J56" s="68">
        <f>J57</f>
        <v>31700</v>
      </c>
      <c r="K56" s="67">
        <f>K57</f>
        <v>411969.41</v>
      </c>
      <c r="L56" s="67">
        <f>L57</f>
        <v>379206</v>
      </c>
      <c r="M56" s="67">
        <f>M57</f>
        <v>271206</v>
      </c>
    </row>
    <row r="57" spans="1:17" ht="30" customHeight="1" x14ac:dyDescent="0.25">
      <c r="A57" s="88" t="s">
        <v>90</v>
      </c>
      <c r="B57" s="87">
        <v>85811</v>
      </c>
      <c r="C57" s="88" t="s">
        <v>148</v>
      </c>
      <c r="D57" s="87" t="s">
        <v>151</v>
      </c>
      <c r="E57" s="87" t="s">
        <v>109</v>
      </c>
      <c r="F57" s="87" t="s">
        <v>115</v>
      </c>
      <c r="G57" s="32">
        <v>31670</v>
      </c>
      <c r="H57" s="74">
        <v>45261</v>
      </c>
      <c r="I57" s="32">
        <v>31670</v>
      </c>
      <c r="J57" s="32">
        <v>31700</v>
      </c>
      <c r="K57" s="34">
        <v>411969.41</v>
      </c>
      <c r="L57" s="34">
        <v>379206</v>
      </c>
      <c r="M57" s="34">
        <v>271206</v>
      </c>
    </row>
    <row r="58" spans="1:17" ht="30" customHeight="1" x14ac:dyDescent="0.25">
      <c r="A58" s="217" t="s">
        <v>90</v>
      </c>
      <c r="B58" s="219">
        <v>85821</v>
      </c>
      <c r="C58" s="217" t="s">
        <v>85</v>
      </c>
      <c r="D58" s="219" t="s">
        <v>100</v>
      </c>
      <c r="E58" s="56" t="s">
        <v>107</v>
      </c>
      <c r="F58" s="66" t="s">
        <v>115</v>
      </c>
      <c r="G58" s="68">
        <f>G67+G68+G69+G70+G71+G72+G73+G74+G75+G76+G77+G80+G81</f>
        <v>66</v>
      </c>
      <c r="H58" s="86" t="s">
        <v>85</v>
      </c>
      <c r="I58" s="68">
        <f>I67+I68+I69+I70+I71+I72+I73+I74+I75+I76+I77+I80+I81</f>
        <v>1</v>
      </c>
      <c r="J58" s="68">
        <f>J67+J68+J69+J70+J71+J72+J73+J74+J75+J76+J77+J80+J81</f>
        <v>0</v>
      </c>
      <c r="K58" s="260">
        <f>K61+K62+K63+K64+K65+K66+K67+K68+K69+K70+K71+K72+K73+K74+K75+K76+K77+K78+K79+K80+K81</f>
        <v>151292.75</v>
      </c>
      <c r="L58" s="260">
        <v>95544.63</v>
      </c>
      <c r="M58" s="260">
        <v>85000</v>
      </c>
    </row>
    <row r="59" spans="1:17" ht="30" customHeight="1" x14ac:dyDescent="0.25">
      <c r="A59" s="225"/>
      <c r="B59" s="224"/>
      <c r="C59" s="225"/>
      <c r="D59" s="224"/>
      <c r="E59" s="56" t="s">
        <v>230</v>
      </c>
      <c r="F59" s="66" t="s">
        <v>115</v>
      </c>
      <c r="G59" s="68">
        <f>G61+G62+G63+G64+G65+G66</f>
        <v>34</v>
      </c>
      <c r="H59" s="86" t="s">
        <v>85</v>
      </c>
      <c r="I59" s="68">
        <f>I61+I62+I63+I64+I65+I66</f>
        <v>0</v>
      </c>
      <c r="J59" s="68">
        <f>J61+J62+J63+J64+J65+J66</f>
        <v>0</v>
      </c>
      <c r="K59" s="261"/>
      <c r="L59" s="261"/>
      <c r="M59" s="261"/>
      <c r="N59" s="160"/>
    </row>
    <row r="60" spans="1:17" s="23" customFormat="1" ht="30.75" customHeight="1" x14ac:dyDescent="0.25">
      <c r="A60" s="218"/>
      <c r="B60" s="220"/>
      <c r="C60" s="218"/>
      <c r="D60" s="220"/>
      <c r="E60" s="56" t="s">
        <v>275</v>
      </c>
      <c r="F60" s="66" t="s">
        <v>80</v>
      </c>
      <c r="G60" s="68">
        <f>G78</f>
        <v>4520</v>
      </c>
      <c r="H60" s="86" t="s">
        <v>85</v>
      </c>
      <c r="I60" s="68">
        <f>I78</f>
        <v>0</v>
      </c>
      <c r="J60" s="68">
        <f>J78</f>
        <v>0</v>
      </c>
      <c r="K60" s="262"/>
      <c r="L60" s="262"/>
      <c r="M60" s="262"/>
      <c r="N60" s="117"/>
    </row>
    <row r="61" spans="1:17" s="23" customFormat="1" ht="78.75" x14ac:dyDescent="0.25">
      <c r="A61" s="88" t="s">
        <v>90</v>
      </c>
      <c r="B61" s="87">
        <v>85821</v>
      </c>
      <c r="C61" s="88" t="s">
        <v>148</v>
      </c>
      <c r="D61" s="87" t="s">
        <v>263</v>
      </c>
      <c r="E61" s="44" t="s">
        <v>230</v>
      </c>
      <c r="F61" s="87" t="s">
        <v>115</v>
      </c>
      <c r="G61" s="35">
        <v>18</v>
      </c>
      <c r="H61" s="74">
        <v>45261</v>
      </c>
      <c r="I61" s="35">
        <v>0</v>
      </c>
      <c r="J61" s="35">
        <v>0</v>
      </c>
      <c r="K61" s="34">
        <v>568.44000000000005</v>
      </c>
      <c r="L61" s="34">
        <v>0</v>
      </c>
      <c r="M61" s="34">
        <v>0</v>
      </c>
      <c r="N61" s="117"/>
    </row>
    <row r="62" spans="1:17" s="23" customFormat="1" ht="96" customHeight="1" x14ac:dyDescent="0.25">
      <c r="A62" s="92" t="s">
        <v>90</v>
      </c>
      <c r="B62" s="90">
        <v>85821</v>
      </c>
      <c r="C62" s="92" t="s">
        <v>148</v>
      </c>
      <c r="D62" s="90" t="s">
        <v>264</v>
      </c>
      <c r="E62" s="44" t="s">
        <v>230</v>
      </c>
      <c r="F62" s="90" t="s">
        <v>115</v>
      </c>
      <c r="G62" s="35">
        <v>5</v>
      </c>
      <c r="H62" s="74">
        <v>45200</v>
      </c>
      <c r="I62" s="35">
        <v>0</v>
      </c>
      <c r="J62" s="35">
        <v>0</v>
      </c>
      <c r="K62" s="34">
        <v>3537.95</v>
      </c>
      <c r="L62" s="34">
        <v>0</v>
      </c>
      <c r="M62" s="34">
        <v>0</v>
      </c>
      <c r="N62" s="117"/>
    </row>
    <row r="63" spans="1:17" s="23" customFormat="1" ht="47.25" x14ac:dyDescent="0.25">
      <c r="A63" s="92" t="s">
        <v>90</v>
      </c>
      <c r="B63" s="90">
        <v>85821</v>
      </c>
      <c r="C63" s="92" t="s">
        <v>148</v>
      </c>
      <c r="D63" s="90" t="s">
        <v>344</v>
      </c>
      <c r="E63" s="44" t="s">
        <v>230</v>
      </c>
      <c r="F63" s="90" t="s">
        <v>115</v>
      </c>
      <c r="G63" s="35">
        <v>1</v>
      </c>
      <c r="H63" s="74">
        <v>45261</v>
      </c>
      <c r="I63" s="35">
        <v>0</v>
      </c>
      <c r="J63" s="35">
        <v>0</v>
      </c>
      <c r="K63" s="34">
        <v>140</v>
      </c>
      <c r="L63" s="34">
        <v>0</v>
      </c>
      <c r="M63" s="34">
        <v>0</v>
      </c>
      <c r="N63" s="117"/>
    </row>
    <row r="64" spans="1:17" s="23" customFormat="1" ht="46.5" customHeight="1" x14ac:dyDescent="0.25">
      <c r="A64" s="92" t="s">
        <v>90</v>
      </c>
      <c r="B64" s="90">
        <v>85821</v>
      </c>
      <c r="C64" s="92" t="s">
        <v>148</v>
      </c>
      <c r="D64" s="90" t="s">
        <v>265</v>
      </c>
      <c r="E64" s="44" t="s">
        <v>230</v>
      </c>
      <c r="F64" s="90" t="s">
        <v>115</v>
      </c>
      <c r="G64" s="35">
        <v>1</v>
      </c>
      <c r="H64" s="74">
        <v>45261</v>
      </c>
      <c r="I64" s="35">
        <v>0</v>
      </c>
      <c r="J64" s="35">
        <v>0</v>
      </c>
      <c r="K64" s="34">
        <v>129.26</v>
      </c>
      <c r="L64" s="34">
        <v>0</v>
      </c>
      <c r="M64" s="34">
        <v>0</v>
      </c>
      <c r="N64" s="117"/>
    </row>
    <row r="65" spans="1:16" s="23" customFormat="1" ht="69.75" customHeight="1" x14ac:dyDescent="0.25">
      <c r="A65" s="92" t="s">
        <v>90</v>
      </c>
      <c r="B65" s="90">
        <v>85821</v>
      </c>
      <c r="C65" s="92" t="s">
        <v>148</v>
      </c>
      <c r="D65" s="90" t="s">
        <v>345</v>
      </c>
      <c r="E65" s="44" t="s">
        <v>230</v>
      </c>
      <c r="F65" s="90" t="s">
        <v>115</v>
      </c>
      <c r="G65" s="35">
        <v>1</v>
      </c>
      <c r="H65" s="74">
        <v>45261</v>
      </c>
      <c r="I65" s="35">
        <v>0</v>
      </c>
      <c r="J65" s="35">
        <v>0</v>
      </c>
      <c r="K65" s="34">
        <v>600</v>
      </c>
      <c r="L65" s="34">
        <v>0</v>
      </c>
      <c r="M65" s="34">
        <v>0</v>
      </c>
      <c r="N65" s="117"/>
    </row>
    <row r="66" spans="1:16" s="23" customFormat="1" ht="118.5" customHeight="1" x14ac:dyDescent="0.25">
      <c r="A66" s="92" t="s">
        <v>90</v>
      </c>
      <c r="B66" s="90">
        <v>85821</v>
      </c>
      <c r="C66" s="92" t="s">
        <v>148</v>
      </c>
      <c r="D66" s="90" t="s">
        <v>266</v>
      </c>
      <c r="E66" s="44" t="s">
        <v>230</v>
      </c>
      <c r="F66" s="90" t="s">
        <v>115</v>
      </c>
      <c r="G66" s="35">
        <v>8</v>
      </c>
      <c r="H66" s="74">
        <v>45047</v>
      </c>
      <c r="I66" s="35">
        <v>0</v>
      </c>
      <c r="J66" s="35">
        <v>0</v>
      </c>
      <c r="K66" s="34">
        <v>166.26</v>
      </c>
      <c r="L66" s="34">
        <v>0</v>
      </c>
      <c r="M66" s="34">
        <v>0</v>
      </c>
      <c r="N66" s="117"/>
    </row>
    <row r="67" spans="1:16" s="23" customFormat="1" ht="31.5" x14ac:dyDescent="0.25">
      <c r="A67" s="92" t="s">
        <v>90</v>
      </c>
      <c r="B67" s="90">
        <v>85821</v>
      </c>
      <c r="C67" s="92" t="s">
        <v>148</v>
      </c>
      <c r="D67" s="90" t="s">
        <v>219</v>
      </c>
      <c r="E67" s="44" t="s">
        <v>107</v>
      </c>
      <c r="F67" s="90" t="s">
        <v>115</v>
      </c>
      <c r="G67" s="35">
        <v>55</v>
      </c>
      <c r="H67" s="74">
        <v>45261</v>
      </c>
      <c r="I67" s="35">
        <v>0</v>
      </c>
      <c r="J67" s="35">
        <v>0</v>
      </c>
      <c r="K67" s="34">
        <v>31281.93</v>
      </c>
      <c r="L67" s="34">
        <v>0</v>
      </c>
      <c r="M67" s="34">
        <v>0</v>
      </c>
      <c r="N67" s="117"/>
      <c r="P67" s="48"/>
    </row>
    <row r="68" spans="1:16" s="23" customFormat="1" ht="75" customHeight="1" x14ac:dyDescent="0.25">
      <c r="A68" s="92" t="s">
        <v>90</v>
      </c>
      <c r="B68" s="90">
        <v>85821</v>
      </c>
      <c r="C68" s="92" t="s">
        <v>148</v>
      </c>
      <c r="D68" s="90" t="s">
        <v>346</v>
      </c>
      <c r="E68" s="44" t="s">
        <v>107</v>
      </c>
      <c r="F68" s="90" t="s">
        <v>115</v>
      </c>
      <c r="G68" s="35">
        <v>0</v>
      </c>
      <c r="H68" s="74" t="s">
        <v>85</v>
      </c>
      <c r="I68" s="35">
        <v>1</v>
      </c>
      <c r="J68" s="35">
        <v>0</v>
      </c>
      <c r="K68" s="34">
        <v>60000</v>
      </c>
      <c r="L68" s="34">
        <v>0</v>
      </c>
      <c r="M68" s="34">
        <v>0</v>
      </c>
      <c r="N68" s="117"/>
    </row>
    <row r="69" spans="1:16" s="23" customFormat="1" ht="51" customHeight="1" x14ac:dyDescent="0.25">
      <c r="A69" s="92" t="s">
        <v>90</v>
      </c>
      <c r="B69" s="90">
        <v>85821</v>
      </c>
      <c r="C69" s="92" t="s">
        <v>148</v>
      </c>
      <c r="D69" s="90" t="s">
        <v>267</v>
      </c>
      <c r="E69" s="44" t="s">
        <v>107</v>
      </c>
      <c r="F69" s="90" t="s">
        <v>115</v>
      </c>
      <c r="G69" s="35">
        <v>1</v>
      </c>
      <c r="H69" s="74">
        <v>44958</v>
      </c>
      <c r="I69" s="35">
        <v>0</v>
      </c>
      <c r="J69" s="35">
        <v>0</v>
      </c>
      <c r="K69" s="34">
        <v>262.55</v>
      </c>
      <c r="L69" s="34">
        <v>0</v>
      </c>
      <c r="M69" s="34">
        <v>0</v>
      </c>
      <c r="N69" s="117"/>
    </row>
    <row r="70" spans="1:16" s="23" customFormat="1" ht="38.25" customHeight="1" x14ac:dyDescent="0.25">
      <c r="A70" s="92" t="s">
        <v>90</v>
      </c>
      <c r="B70" s="90">
        <v>85821</v>
      </c>
      <c r="C70" s="92" t="s">
        <v>148</v>
      </c>
      <c r="D70" s="90" t="s">
        <v>268</v>
      </c>
      <c r="E70" s="44" t="s">
        <v>107</v>
      </c>
      <c r="F70" s="90" t="s">
        <v>115</v>
      </c>
      <c r="G70" s="35">
        <v>1</v>
      </c>
      <c r="H70" s="74">
        <v>44958</v>
      </c>
      <c r="I70" s="35">
        <v>0</v>
      </c>
      <c r="J70" s="35">
        <v>0</v>
      </c>
      <c r="K70" s="34">
        <v>378.51</v>
      </c>
      <c r="L70" s="34">
        <v>0</v>
      </c>
      <c r="M70" s="34">
        <v>0</v>
      </c>
      <c r="N70" s="117"/>
    </row>
    <row r="71" spans="1:16" s="23" customFormat="1" ht="36.75" customHeight="1" x14ac:dyDescent="0.25">
      <c r="A71" s="92" t="s">
        <v>90</v>
      </c>
      <c r="B71" s="90">
        <v>85821</v>
      </c>
      <c r="C71" s="92" t="s">
        <v>148</v>
      </c>
      <c r="D71" s="90" t="s">
        <v>269</v>
      </c>
      <c r="E71" s="44" t="s">
        <v>107</v>
      </c>
      <c r="F71" s="90" t="s">
        <v>115</v>
      </c>
      <c r="G71" s="35">
        <v>1</v>
      </c>
      <c r="H71" s="74">
        <v>44958</v>
      </c>
      <c r="I71" s="35">
        <v>0</v>
      </c>
      <c r="J71" s="35">
        <v>0</v>
      </c>
      <c r="K71" s="34">
        <v>336.21</v>
      </c>
      <c r="L71" s="34">
        <v>0</v>
      </c>
      <c r="M71" s="34">
        <v>0</v>
      </c>
      <c r="N71" s="117"/>
    </row>
    <row r="72" spans="1:16" s="23" customFormat="1" ht="47.25" x14ac:dyDescent="0.25">
      <c r="A72" s="92" t="s">
        <v>90</v>
      </c>
      <c r="B72" s="90">
        <v>85821</v>
      </c>
      <c r="C72" s="92" t="s">
        <v>148</v>
      </c>
      <c r="D72" s="90" t="s">
        <v>270</v>
      </c>
      <c r="E72" s="44" t="s">
        <v>107</v>
      </c>
      <c r="F72" s="90" t="s">
        <v>115</v>
      </c>
      <c r="G72" s="35">
        <v>1</v>
      </c>
      <c r="H72" s="74">
        <v>44958</v>
      </c>
      <c r="I72" s="35">
        <v>0</v>
      </c>
      <c r="J72" s="35">
        <v>0</v>
      </c>
      <c r="K72" s="34">
        <v>5484.6</v>
      </c>
      <c r="L72" s="34">
        <v>0</v>
      </c>
      <c r="M72" s="34">
        <v>0</v>
      </c>
      <c r="N72" s="117"/>
    </row>
    <row r="73" spans="1:16" s="23" customFormat="1" ht="31.5" x14ac:dyDescent="0.25">
      <c r="A73" s="92" t="s">
        <v>90</v>
      </c>
      <c r="B73" s="90">
        <v>85821</v>
      </c>
      <c r="C73" s="92" t="s">
        <v>148</v>
      </c>
      <c r="D73" s="90" t="s">
        <v>348</v>
      </c>
      <c r="E73" s="44" t="s">
        <v>107</v>
      </c>
      <c r="F73" s="90" t="s">
        <v>115</v>
      </c>
      <c r="G73" s="35">
        <v>1</v>
      </c>
      <c r="H73" s="74">
        <v>45261</v>
      </c>
      <c r="I73" s="35">
        <v>0</v>
      </c>
      <c r="J73" s="35">
        <v>0</v>
      </c>
      <c r="K73" s="34">
        <v>550</v>
      </c>
      <c r="L73" s="34">
        <v>0</v>
      </c>
      <c r="M73" s="34">
        <v>0</v>
      </c>
      <c r="N73" s="117"/>
    </row>
    <row r="74" spans="1:16" s="23" customFormat="1" ht="39" customHeight="1" x14ac:dyDescent="0.25">
      <c r="A74" s="92" t="s">
        <v>90</v>
      </c>
      <c r="B74" s="90">
        <v>85821</v>
      </c>
      <c r="C74" s="92" t="s">
        <v>148</v>
      </c>
      <c r="D74" s="90" t="s">
        <v>271</v>
      </c>
      <c r="E74" s="44" t="s">
        <v>107</v>
      </c>
      <c r="F74" s="90" t="s">
        <v>115</v>
      </c>
      <c r="G74" s="35">
        <v>1</v>
      </c>
      <c r="H74" s="74">
        <v>45261</v>
      </c>
      <c r="I74" s="35">
        <v>0</v>
      </c>
      <c r="J74" s="35">
        <v>0</v>
      </c>
      <c r="K74" s="34">
        <v>89.89</v>
      </c>
      <c r="L74" s="34">
        <v>0</v>
      </c>
      <c r="M74" s="34">
        <v>0</v>
      </c>
      <c r="N74" s="117"/>
    </row>
    <row r="75" spans="1:16" s="23" customFormat="1" ht="39.75" customHeight="1" x14ac:dyDescent="0.25">
      <c r="A75" s="92" t="s">
        <v>90</v>
      </c>
      <c r="B75" s="90">
        <v>85821</v>
      </c>
      <c r="C75" s="92" t="s">
        <v>148</v>
      </c>
      <c r="D75" s="90" t="s">
        <v>272</v>
      </c>
      <c r="E75" s="44" t="s">
        <v>107</v>
      </c>
      <c r="F75" s="90" t="s">
        <v>115</v>
      </c>
      <c r="G75" s="35">
        <v>1</v>
      </c>
      <c r="H75" s="74">
        <v>45261</v>
      </c>
      <c r="I75" s="35">
        <v>0</v>
      </c>
      <c r="J75" s="35">
        <v>0</v>
      </c>
      <c r="K75" s="34">
        <v>125.66</v>
      </c>
      <c r="L75" s="34">
        <v>0</v>
      </c>
      <c r="M75" s="34">
        <v>0</v>
      </c>
      <c r="N75" s="117"/>
    </row>
    <row r="76" spans="1:16" s="23" customFormat="1" ht="44.25" customHeight="1" x14ac:dyDescent="0.25">
      <c r="A76" s="92" t="s">
        <v>90</v>
      </c>
      <c r="B76" s="90">
        <v>85821</v>
      </c>
      <c r="C76" s="92" t="s">
        <v>148</v>
      </c>
      <c r="D76" s="90" t="s">
        <v>273</v>
      </c>
      <c r="E76" s="44" t="s">
        <v>107</v>
      </c>
      <c r="F76" s="90" t="s">
        <v>115</v>
      </c>
      <c r="G76" s="35">
        <v>1</v>
      </c>
      <c r="H76" s="74">
        <v>45261</v>
      </c>
      <c r="I76" s="35">
        <v>0</v>
      </c>
      <c r="J76" s="35">
        <v>0</v>
      </c>
      <c r="K76" s="34">
        <v>163.92</v>
      </c>
      <c r="L76" s="34">
        <v>0</v>
      </c>
      <c r="M76" s="34">
        <v>0</v>
      </c>
      <c r="N76" s="117"/>
    </row>
    <row r="77" spans="1:16" s="23" customFormat="1" ht="31.5" x14ac:dyDescent="0.25">
      <c r="A77" s="92" t="s">
        <v>90</v>
      </c>
      <c r="B77" s="90">
        <v>85821</v>
      </c>
      <c r="C77" s="92" t="s">
        <v>148</v>
      </c>
      <c r="D77" s="90" t="s">
        <v>347</v>
      </c>
      <c r="E77" s="44" t="s">
        <v>107</v>
      </c>
      <c r="F77" s="90" t="s">
        <v>115</v>
      </c>
      <c r="G77" s="35">
        <v>1</v>
      </c>
      <c r="H77" s="74">
        <v>45261</v>
      </c>
      <c r="I77" s="35">
        <v>0</v>
      </c>
      <c r="J77" s="35">
        <v>0</v>
      </c>
      <c r="K77" s="34">
        <v>600</v>
      </c>
      <c r="L77" s="34">
        <v>0</v>
      </c>
      <c r="M77" s="34">
        <v>0</v>
      </c>
      <c r="N77" s="117"/>
    </row>
    <row r="78" spans="1:16" s="23" customFormat="1" ht="27" customHeight="1" x14ac:dyDescent="0.25">
      <c r="A78" s="92" t="s">
        <v>90</v>
      </c>
      <c r="B78" s="90">
        <v>85821</v>
      </c>
      <c r="C78" s="92" t="s">
        <v>148</v>
      </c>
      <c r="D78" s="90" t="s">
        <v>274</v>
      </c>
      <c r="E78" s="44" t="s">
        <v>275</v>
      </c>
      <c r="F78" s="90" t="s">
        <v>279</v>
      </c>
      <c r="G78" s="35">
        <v>4520</v>
      </c>
      <c r="H78" s="74">
        <v>45261</v>
      </c>
      <c r="I78" s="35">
        <v>0</v>
      </c>
      <c r="J78" s="35">
        <v>0</v>
      </c>
      <c r="K78" s="34">
        <v>4599.57</v>
      </c>
      <c r="L78" s="34">
        <v>0</v>
      </c>
      <c r="M78" s="34">
        <v>0</v>
      </c>
      <c r="N78" s="117"/>
    </row>
    <row r="79" spans="1:16" s="23" customFormat="1" ht="31.5" x14ac:dyDescent="0.25">
      <c r="A79" s="92" t="s">
        <v>90</v>
      </c>
      <c r="B79" s="90">
        <v>85821</v>
      </c>
      <c r="C79" s="92" t="s">
        <v>148</v>
      </c>
      <c r="D79" s="90" t="s">
        <v>313</v>
      </c>
      <c r="E79" s="44" t="s">
        <v>277</v>
      </c>
      <c r="F79" s="90" t="s">
        <v>115</v>
      </c>
      <c r="G79" s="35">
        <v>60</v>
      </c>
      <c r="H79" s="74">
        <v>45261</v>
      </c>
      <c r="I79" s="35">
        <v>0</v>
      </c>
      <c r="J79" s="35">
        <v>0</v>
      </c>
      <c r="K79" s="34">
        <v>23000</v>
      </c>
      <c r="L79" s="34">
        <v>0</v>
      </c>
      <c r="M79" s="34">
        <v>0</v>
      </c>
      <c r="N79" s="117"/>
    </row>
    <row r="80" spans="1:16" s="23" customFormat="1" ht="31.5" x14ac:dyDescent="0.25">
      <c r="A80" s="92" t="s">
        <v>90</v>
      </c>
      <c r="B80" s="90">
        <v>85821</v>
      </c>
      <c r="C80" s="92" t="s">
        <v>148</v>
      </c>
      <c r="D80" s="90" t="s">
        <v>276</v>
      </c>
      <c r="E80" s="44" t="s">
        <v>107</v>
      </c>
      <c r="F80" s="90" t="s">
        <v>115</v>
      </c>
      <c r="G80" s="35">
        <v>1</v>
      </c>
      <c r="H80" s="74">
        <v>45261</v>
      </c>
      <c r="I80" s="35">
        <v>0</v>
      </c>
      <c r="J80" s="35">
        <v>0</v>
      </c>
      <c r="K80" s="34">
        <v>10000</v>
      </c>
      <c r="L80" s="34">
        <v>0</v>
      </c>
      <c r="M80" s="34">
        <v>0</v>
      </c>
      <c r="N80" s="117"/>
    </row>
    <row r="81" spans="1:14" s="27" customFormat="1" ht="45" customHeight="1" x14ac:dyDescent="0.25">
      <c r="A81" s="88" t="s">
        <v>90</v>
      </c>
      <c r="B81" s="87">
        <v>85821</v>
      </c>
      <c r="C81" s="88" t="s">
        <v>148</v>
      </c>
      <c r="D81" s="87" t="s">
        <v>278</v>
      </c>
      <c r="E81" s="44" t="s">
        <v>107</v>
      </c>
      <c r="F81" s="87" t="s">
        <v>115</v>
      </c>
      <c r="G81" s="35">
        <v>1</v>
      </c>
      <c r="H81" s="74">
        <v>45261</v>
      </c>
      <c r="I81" s="35">
        <v>0</v>
      </c>
      <c r="J81" s="35">
        <v>0</v>
      </c>
      <c r="K81" s="34">
        <v>9278</v>
      </c>
      <c r="L81" s="34">
        <v>0</v>
      </c>
      <c r="M81" s="34">
        <v>0</v>
      </c>
      <c r="N81" s="119"/>
    </row>
    <row r="82" spans="1:14" s="27" customFormat="1" ht="15" customHeight="1" x14ac:dyDescent="0.25">
      <c r="A82" s="229" t="s">
        <v>118</v>
      </c>
      <c r="B82" s="229" t="s">
        <v>85</v>
      </c>
      <c r="C82" s="229" t="s">
        <v>85</v>
      </c>
      <c r="D82" s="226" t="s">
        <v>125</v>
      </c>
      <c r="E82" s="226" t="s">
        <v>126</v>
      </c>
      <c r="F82" s="226" t="s">
        <v>127</v>
      </c>
      <c r="G82" s="223">
        <f>G90</f>
        <v>73100</v>
      </c>
      <c r="H82" s="241" t="s">
        <v>85</v>
      </c>
      <c r="I82" s="223">
        <f>I90</f>
        <v>73100</v>
      </c>
      <c r="J82" s="223">
        <f>J90</f>
        <v>73100</v>
      </c>
      <c r="K82" s="239">
        <f>K86+K89+K91+K96</f>
        <v>383116.62999999995</v>
      </c>
      <c r="L82" s="239">
        <f>L86+L89+L91+L96</f>
        <v>185591.11</v>
      </c>
      <c r="M82" s="239">
        <f>M86+M89+M91+M96</f>
        <v>188580.45</v>
      </c>
      <c r="N82" s="119"/>
    </row>
    <row r="83" spans="1:14" s="27" customFormat="1" ht="15" customHeight="1" x14ac:dyDescent="0.25">
      <c r="A83" s="230"/>
      <c r="B83" s="230"/>
      <c r="C83" s="230"/>
      <c r="D83" s="227"/>
      <c r="E83" s="227"/>
      <c r="F83" s="227"/>
      <c r="G83" s="223"/>
      <c r="H83" s="241"/>
      <c r="I83" s="223"/>
      <c r="J83" s="223"/>
      <c r="K83" s="239"/>
      <c r="L83" s="239"/>
      <c r="M83" s="239"/>
      <c r="N83" s="119"/>
    </row>
    <row r="84" spans="1:14" s="26" customFormat="1" ht="15" customHeight="1" x14ac:dyDescent="0.25">
      <c r="A84" s="230"/>
      <c r="B84" s="230"/>
      <c r="C84" s="230"/>
      <c r="D84" s="227"/>
      <c r="E84" s="227"/>
      <c r="F84" s="227"/>
      <c r="G84" s="223"/>
      <c r="H84" s="241"/>
      <c r="I84" s="223"/>
      <c r="J84" s="223"/>
      <c r="K84" s="239"/>
      <c r="L84" s="239"/>
      <c r="M84" s="239"/>
      <c r="N84" s="118"/>
    </row>
    <row r="85" spans="1:14" s="26" customFormat="1" ht="22.5" customHeight="1" x14ac:dyDescent="0.25">
      <c r="A85" s="231"/>
      <c r="B85" s="231"/>
      <c r="C85" s="231"/>
      <c r="D85" s="228"/>
      <c r="E85" s="228"/>
      <c r="F85" s="228"/>
      <c r="G85" s="223"/>
      <c r="H85" s="241"/>
      <c r="I85" s="223"/>
      <c r="J85" s="223"/>
      <c r="K85" s="239"/>
      <c r="L85" s="239"/>
      <c r="M85" s="239"/>
      <c r="N85" s="118"/>
    </row>
    <row r="86" spans="1:14" s="26" customFormat="1" ht="39.950000000000003" customHeight="1" x14ac:dyDescent="0.25">
      <c r="A86" s="86" t="s">
        <v>118</v>
      </c>
      <c r="B86" s="86" t="s">
        <v>185</v>
      </c>
      <c r="C86" s="86" t="s">
        <v>85</v>
      </c>
      <c r="D86" s="66" t="s">
        <v>205</v>
      </c>
      <c r="E86" s="66" t="s">
        <v>208</v>
      </c>
      <c r="F86" s="66" t="s">
        <v>155</v>
      </c>
      <c r="G86" s="70">
        <f>G87</f>
        <v>1411</v>
      </c>
      <c r="H86" s="70" t="s">
        <v>85</v>
      </c>
      <c r="I86" s="70">
        <f>I87</f>
        <v>0</v>
      </c>
      <c r="J86" s="70">
        <f>J87</f>
        <v>0</v>
      </c>
      <c r="K86" s="70">
        <f>K87+K88</f>
        <v>113866.9</v>
      </c>
      <c r="L86" s="70">
        <f>L87</f>
        <v>0</v>
      </c>
      <c r="M86" s="70">
        <f>M87</f>
        <v>0</v>
      </c>
      <c r="N86" s="118"/>
    </row>
    <row r="87" spans="1:14" s="26" customFormat="1" ht="32.25" customHeight="1" x14ac:dyDescent="0.25">
      <c r="A87" s="88" t="s">
        <v>118</v>
      </c>
      <c r="B87" s="88" t="s">
        <v>185</v>
      </c>
      <c r="C87" s="88" t="s">
        <v>120</v>
      </c>
      <c r="D87" s="87" t="s">
        <v>226</v>
      </c>
      <c r="E87" s="87" t="s">
        <v>208</v>
      </c>
      <c r="F87" s="87" t="s">
        <v>155</v>
      </c>
      <c r="G87" s="37">
        <v>1411</v>
      </c>
      <c r="H87" s="74">
        <v>45261</v>
      </c>
      <c r="I87" s="38">
        <v>0</v>
      </c>
      <c r="J87" s="38">
        <v>0</v>
      </c>
      <c r="K87" s="39">
        <v>57942.27</v>
      </c>
      <c r="L87" s="39">
        <v>0</v>
      </c>
      <c r="M87" s="39">
        <v>0</v>
      </c>
      <c r="N87" s="118"/>
    </row>
    <row r="88" spans="1:14" s="26" customFormat="1" ht="32.25" customHeight="1" x14ac:dyDescent="0.25">
      <c r="A88" s="92" t="s">
        <v>118</v>
      </c>
      <c r="B88" s="92" t="s">
        <v>185</v>
      </c>
      <c r="C88" s="92" t="s">
        <v>280</v>
      </c>
      <c r="D88" s="90" t="s">
        <v>226</v>
      </c>
      <c r="E88" s="90" t="s">
        <v>281</v>
      </c>
      <c r="F88" s="90" t="s">
        <v>115</v>
      </c>
      <c r="G88" s="32">
        <v>1</v>
      </c>
      <c r="H88" s="74">
        <v>45078</v>
      </c>
      <c r="I88" s="91">
        <v>0</v>
      </c>
      <c r="J88" s="91">
        <v>0</v>
      </c>
      <c r="K88" s="39">
        <v>55924.63</v>
      </c>
      <c r="L88" s="39">
        <v>0</v>
      </c>
      <c r="M88" s="39">
        <v>0</v>
      </c>
      <c r="N88" s="118"/>
    </row>
    <row r="89" spans="1:14" s="26" customFormat="1" ht="47.25" x14ac:dyDescent="0.25">
      <c r="A89" s="86" t="s">
        <v>118</v>
      </c>
      <c r="B89" s="86" t="s">
        <v>206</v>
      </c>
      <c r="C89" s="86" t="s">
        <v>85</v>
      </c>
      <c r="D89" s="66" t="s">
        <v>205</v>
      </c>
      <c r="E89" s="66" t="s">
        <v>130</v>
      </c>
      <c r="F89" s="66" t="str">
        <f>F90</f>
        <v>пог.м</v>
      </c>
      <c r="G89" s="70">
        <f>G90</f>
        <v>73100</v>
      </c>
      <c r="H89" s="70" t="s">
        <v>85</v>
      </c>
      <c r="I89" s="70">
        <f>I90</f>
        <v>73100</v>
      </c>
      <c r="J89" s="70">
        <f>J90</f>
        <v>73100</v>
      </c>
      <c r="K89" s="70">
        <f>K90</f>
        <v>172480.77</v>
      </c>
      <c r="L89" s="70">
        <f>L90</f>
        <v>177843.06</v>
      </c>
      <c r="M89" s="70">
        <f>M90</f>
        <v>183580.45</v>
      </c>
      <c r="N89" s="118"/>
    </row>
    <row r="90" spans="1:14" s="26" customFormat="1" ht="71.25" customHeight="1" x14ac:dyDescent="0.25">
      <c r="A90" s="88" t="s">
        <v>118</v>
      </c>
      <c r="B90" s="87">
        <v>85511</v>
      </c>
      <c r="C90" s="59" t="s">
        <v>149</v>
      </c>
      <c r="D90" s="33" t="s">
        <v>129</v>
      </c>
      <c r="E90" s="87" t="s">
        <v>130</v>
      </c>
      <c r="F90" s="87" t="s">
        <v>127</v>
      </c>
      <c r="G90" s="37">
        <v>73100</v>
      </c>
      <c r="H90" s="74">
        <v>45261</v>
      </c>
      <c r="I90" s="37">
        <v>73100</v>
      </c>
      <c r="J90" s="37">
        <v>73100</v>
      </c>
      <c r="K90" s="39">
        <v>172480.77</v>
      </c>
      <c r="L90" s="39">
        <v>177843.06</v>
      </c>
      <c r="M90" s="39">
        <v>183580.45</v>
      </c>
      <c r="N90" s="118"/>
    </row>
    <row r="91" spans="1:14" s="26" customFormat="1" ht="48" customHeight="1" x14ac:dyDescent="0.25">
      <c r="A91" s="217" t="s">
        <v>118</v>
      </c>
      <c r="B91" s="219">
        <v>85521</v>
      </c>
      <c r="C91" s="221" t="s">
        <v>85</v>
      </c>
      <c r="D91" s="219" t="s">
        <v>207</v>
      </c>
      <c r="E91" s="66" t="s">
        <v>232</v>
      </c>
      <c r="F91" s="66" t="s">
        <v>115</v>
      </c>
      <c r="G91" s="68">
        <f>G93</f>
        <v>9</v>
      </c>
      <c r="H91" s="86" t="s">
        <v>85</v>
      </c>
      <c r="I91" s="66">
        <f>I93</f>
        <v>1</v>
      </c>
      <c r="J91" s="66">
        <f>J93</f>
        <v>1</v>
      </c>
      <c r="K91" s="237">
        <f>K93+K94+K95</f>
        <v>27559.61</v>
      </c>
      <c r="L91" s="237">
        <f>L93+L94</f>
        <v>5000</v>
      </c>
      <c r="M91" s="237">
        <f>M93+M94</f>
        <v>5000</v>
      </c>
      <c r="N91" s="118"/>
    </row>
    <row r="92" spans="1:14" s="26" customFormat="1" ht="48" customHeight="1" x14ac:dyDescent="0.25">
      <c r="A92" s="218"/>
      <c r="B92" s="220"/>
      <c r="C92" s="222"/>
      <c r="D92" s="220"/>
      <c r="E92" s="66" t="s">
        <v>230</v>
      </c>
      <c r="F92" s="66" t="s">
        <v>115</v>
      </c>
      <c r="G92" s="68">
        <f>G94+G95</f>
        <v>108</v>
      </c>
      <c r="H92" s="86" t="s">
        <v>85</v>
      </c>
      <c r="I92" s="66">
        <f>I94+I95</f>
        <v>0</v>
      </c>
      <c r="J92" s="66">
        <f>J94+J95</f>
        <v>0</v>
      </c>
      <c r="K92" s="238"/>
      <c r="L92" s="238"/>
      <c r="M92" s="238"/>
      <c r="N92" s="118"/>
    </row>
    <row r="93" spans="1:14" s="26" customFormat="1" ht="60" customHeight="1" x14ac:dyDescent="0.25">
      <c r="A93" s="88" t="s">
        <v>118</v>
      </c>
      <c r="B93" s="87">
        <v>85521</v>
      </c>
      <c r="C93" s="88" t="s">
        <v>149</v>
      </c>
      <c r="D93" s="87" t="s">
        <v>282</v>
      </c>
      <c r="E93" s="87" t="s">
        <v>124</v>
      </c>
      <c r="F93" s="87" t="s">
        <v>115</v>
      </c>
      <c r="G93" s="28">
        <v>9</v>
      </c>
      <c r="H93" s="74">
        <v>45261</v>
      </c>
      <c r="I93" s="28">
        <v>1</v>
      </c>
      <c r="J93" s="38">
        <v>1</v>
      </c>
      <c r="K93" s="39">
        <v>24080.25</v>
      </c>
      <c r="L93" s="39">
        <v>5000</v>
      </c>
      <c r="M93" s="39">
        <v>5000</v>
      </c>
      <c r="N93" s="118"/>
    </row>
    <row r="94" spans="1:14" s="26" customFormat="1" ht="39.950000000000003" customHeight="1" x14ac:dyDescent="0.25">
      <c r="A94" s="78" t="s">
        <v>118</v>
      </c>
      <c r="B94" s="79">
        <v>85521</v>
      </c>
      <c r="C94" s="78" t="s">
        <v>149</v>
      </c>
      <c r="D94" s="79" t="s">
        <v>283</v>
      </c>
      <c r="E94" s="87" t="s">
        <v>230</v>
      </c>
      <c r="F94" s="87" t="s">
        <v>115</v>
      </c>
      <c r="G94" s="75">
        <v>96</v>
      </c>
      <c r="H94" s="74">
        <v>45261</v>
      </c>
      <c r="I94" s="75">
        <v>0</v>
      </c>
      <c r="J94" s="76">
        <v>0</v>
      </c>
      <c r="K94" s="80">
        <v>2839.36</v>
      </c>
      <c r="L94" s="80">
        <v>0</v>
      </c>
      <c r="M94" s="80">
        <v>0</v>
      </c>
      <c r="N94" s="118"/>
    </row>
    <row r="95" spans="1:14" s="26" customFormat="1" ht="39.950000000000003" customHeight="1" x14ac:dyDescent="0.25">
      <c r="A95" s="78" t="s">
        <v>118</v>
      </c>
      <c r="B95" s="79">
        <v>85521</v>
      </c>
      <c r="C95" s="78" t="s">
        <v>149</v>
      </c>
      <c r="D95" s="79" t="s">
        <v>284</v>
      </c>
      <c r="E95" s="90" t="s">
        <v>230</v>
      </c>
      <c r="F95" s="90" t="s">
        <v>115</v>
      </c>
      <c r="G95" s="90">
        <v>12</v>
      </c>
      <c r="H95" s="74">
        <v>45261</v>
      </c>
      <c r="I95" s="90">
        <v>0</v>
      </c>
      <c r="J95" s="91">
        <v>0</v>
      </c>
      <c r="K95" s="80">
        <v>640</v>
      </c>
      <c r="L95" s="80">
        <v>0</v>
      </c>
      <c r="M95" s="80">
        <v>0</v>
      </c>
      <c r="N95" s="118"/>
    </row>
    <row r="96" spans="1:14" s="23" customFormat="1" ht="39" customHeight="1" x14ac:dyDescent="0.25">
      <c r="A96" s="217" t="s">
        <v>118</v>
      </c>
      <c r="B96" s="219" t="s">
        <v>85</v>
      </c>
      <c r="C96" s="217" t="s">
        <v>85</v>
      </c>
      <c r="D96" s="219" t="s">
        <v>128</v>
      </c>
      <c r="E96" s="66" t="s">
        <v>107</v>
      </c>
      <c r="F96" s="66" t="s">
        <v>115</v>
      </c>
      <c r="G96" s="65">
        <f>G109+G99</f>
        <v>2</v>
      </c>
      <c r="H96" s="86" t="s">
        <v>85</v>
      </c>
      <c r="I96" s="65">
        <f>I109+I99</f>
        <v>0</v>
      </c>
      <c r="J96" s="65">
        <f>J98+J99</f>
        <v>0</v>
      </c>
      <c r="K96" s="237">
        <f>K98+K111+K112+K100+K101+K102+K103+K104+K105+K106+K108+K109+K110+K107+K99</f>
        <v>69209.349999999977</v>
      </c>
      <c r="L96" s="237">
        <f>L98+L111+L112+L100+L101+L102+L103+L104+L105+L106+L107+L108+L109+L110+L99</f>
        <v>2748.0500000000006</v>
      </c>
      <c r="M96" s="237">
        <f>M98+M111+M112+M100+M101+M102+M103+M104+M105+M106+M107+M109+M108+M110+M99</f>
        <v>0</v>
      </c>
      <c r="N96" s="117"/>
    </row>
    <row r="97" spans="1:14" s="23" customFormat="1" ht="37.5" customHeight="1" x14ac:dyDescent="0.25">
      <c r="A97" s="218"/>
      <c r="B97" s="220"/>
      <c r="C97" s="218"/>
      <c r="D97" s="220"/>
      <c r="E97" s="66" t="s">
        <v>230</v>
      </c>
      <c r="F97" s="66" t="s">
        <v>115</v>
      </c>
      <c r="G97" s="65">
        <f>G98+G100+G101+G102+G103+G104+G107++G105+G110+G111+G112</f>
        <v>11</v>
      </c>
      <c r="H97" s="86" t="s">
        <v>85</v>
      </c>
      <c r="I97" s="65">
        <f>I98+I100+I101+I102+I103+I104+I105+I106+I107+I108+I110+I111+I112</f>
        <v>2</v>
      </c>
      <c r="J97" s="65">
        <f>J111+J112</f>
        <v>0</v>
      </c>
      <c r="K97" s="240"/>
      <c r="L97" s="240">
        <f>L98+L111</f>
        <v>0</v>
      </c>
      <c r="M97" s="240">
        <f>M98+M111</f>
        <v>0</v>
      </c>
      <c r="N97" s="117"/>
    </row>
    <row r="98" spans="1:14" s="23" customFormat="1" ht="39.75" customHeight="1" x14ac:dyDescent="0.25">
      <c r="A98" s="199" t="s">
        <v>118</v>
      </c>
      <c r="B98" s="199" t="s">
        <v>333</v>
      </c>
      <c r="C98" s="199" t="s">
        <v>154</v>
      </c>
      <c r="D98" s="197" t="s">
        <v>332</v>
      </c>
      <c r="E98" s="163" t="str">
        <f>[1]Отчет!E322</f>
        <v>Комплект документации</v>
      </c>
      <c r="F98" s="163" t="str">
        <f>[1]Отчет!F322</f>
        <v>ед.</v>
      </c>
      <c r="G98" s="43">
        <v>1</v>
      </c>
      <c r="H98" s="74">
        <v>45261</v>
      </c>
      <c r="I98" s="161">
        <v>0</v>
      </c>
      <c r="J98" s="162">
        <v>0</v>
      </c>
      <c r="K98" s="39">
        <v>1146.3900000000001</v>
      </c>
      <c r="L98" s="39">
        <v>0</v>
      </c>
      <c r="M98" s="39">
        <v>0</v>
      </c>
      <c r="N98" s="117"/>
    </row>
    <row r="99" spans="1:14" s="23" customFormat="1" ht="35.25" customHeight="1" x14ac:dyDescent="0.25">
      <c r="A99" s="200"/>
      <c r="B99" s="200"/>
      <c r="C99" s="200"/>
      <c r="D99" s="198"/>
      <c r="E99" s="163" t="s">
        <v>107</v>
      </c>
      <c r="F99" s="163" t="s">
        <v>115</v>
      </c>
      <c r="G99" s="43">
        <v>1</v>
      </c>
      <c r="H99" s="74">
        <v>45261</v>
      </c>
      <c r="I99" s="161">
        <v>0</v>
      </c>
      <c r="J99" s="162">
        <v>0</v>
      </c>
      <c r="K99" s="39">
        <v>656.26</v>
      </c>
      <c r="L99" s="39">
        <v>0</v>
      </c>
      <c r="M99" s="39">
        <v>0</v>
      </c>
      <c r="N99" s="117"/>
    </row>
    <row r="100" spans="1:14" s="23" customFormat="1" ht="72" customHeight="1" x14ac:dyDescent="0.25">
      <c r="A100" s="163" t="str">
        <f>[1]Отчет!A326</f>
        <v>05</v>
      </c>
      <c r="B100" s="163">
        <f>[1]Отчет!B326</f>
        <v>45551</v>
      </c>
      <c r="C100" s="163" t="str">
        <f>[1]Отчет!C326</f>
        <v>МБУ "УКС"</v>
      </c>
      <c r="D100" s="105" t="str">
        <f>[1]Отчет!D326</f>
        <v>Реконструкция участка сети дождевой канализации диаметром 400 мм с устройством очистных сооружений по ул. Льва Толстого в г. Калининграде</v>
      </c>
      <c r="E100" s="163" t="str">
        <f>[1]Отчет!E326</f>
        <v>Комплект документации</v>
      </c>
      <c r="F100" s="163" t="str">
        <f>[1]Отчет!F326</f>
        <v>ед.</v>
      </c>
      <c r="G100" s="43">
        <v>1</v>
      </c>
      <c r="H100" s="74">
        <f t="shared" ref="H100:H112" si="0">$H$98</f>
        <v>45261</v>
      </c>
      <c r="I100" s="161">
        <v>0</v>
      </c>
      <c r="J100" s="162">
        <v>0</v>
      </c>
      <c r="K100" s="39">
        <v>320.68</v>
      </c>
      <c r="L100" s="39">
        <v>277.63</v>
      </c>
      <c r="M100" s="39">
        <v>0</v>
      </c>
      <c r="N100" s="117"/>
    </row>
    <row r="101" spans="1:14" s="23" customFormat="1" ht="74.25" customHeight="1" x14ac:dyDescent="0.25">
      <c r="A101" s="92" t="str">
        <f>[1]Отчет!A330</f>
        <v>05</v>
      </c>
      <c r="B101" s="92">
        <f>[1]Отчет!B330</f>
        <v>45552</v>
      </c>
      <c r="C101" s="92" t="str">
        <f>[1]Отчет!C330</f>
        <v>МБУ "УКС"</v>
      </c>
      <c r="D101" s="105" t="str">
        <f>[1]Отчет!D330</f>
        <v>Реконструкция участка сети дождевой канализации диаметром 550 мм с устройством очистных сооружений по ул. Тельмана в г. Калининград</v>
      </c>
      <c r="E101" s="92" t="str">
        <f>[1]Отчет!E330</f>
        <v>Комплект документации</v>
      </c>
      <c r="F101" s="92" t="s">
        <v>115</v>
      </c>
      <c r="G101" s="43">
        <v>1</v>
      </c>
      <c r="H101" s="74">
        <f t="shared" si="0"/>
        <v>45261</v>
      </c>
      <c r="I101" s="141">
        <v>0</v>
      </c>
      <c r="J101" s="91">
        <v>0</v>
      </c>
      <c r="K101" s="39">
        <v>643.04999999999995</v>
      </c>
      <c r="L101" s="39">
        <v>277.63</v>
      </c>
      <c r="M101" s="39">
        <v>0</v>
      </c>
      <c r="N101" s="117"/>
    </row>
    <row r="102" spans="1:14" s="23" customFormat="1" ht="74.25" customHeight="1" x14ac:dyDescent="0.25">
      <c r="A102" s="92" t="str">
        <f>[1]Отчет!A334</f>
        <v>05</v>
      </c>
      <c r="B102" s="92">
        <f>[1]Отчет!B334</f>
        <v>45553</v>
      </c>
      <c r="C102" s="92" t="str">
        <f>[1]Отчет!C334</f>
        <v>МБУ "УКС"</v>
      </c>
      <c r="D102" s="105" t="str">
        <f>[1]Отчет!D334</f>
        <v>Реконструкция участка сети дождевой канализации диаметром 1600 мм с устройством очистных сооружений в районе ботанического сада в г. Калининграде</v>
      </c>
      <c r="E102" s="92" t="str">
        <f>[1]Отчет!E334</f>
        <v>Комплект документации</v>
      </c>
      <c r="F102" s="92" t="str">
        <f>[1]Отчет!F334</f>
        <v>ед.</v>
      </c>
      <c r="G102" s="43">
        <v>1</v>
      </c>
      <c r="H102" s="74">
        <f t="shared" si="0"/>
        <v>45261</v>
      </c>
      <c r="I102" s="141">
        <v>0</v>
      </c>
      <c r="J102" s="91">
        <v>0</v>
      </c>
      <c r="K102" s="39">
        <v>1145.75</v>
      </c>
      <c r="L102" s="39">
        <v>277.63</v>
      </c>
      <c r="M102" s="39">
        <v>0</v>
      </c>
      <c r="N102" s="117"/>
    </row>
    <row r="103" spans="1:14" s="23" customFormat="1" ht="77.25" customHeight="1" x14ac:dyDescent="0.25">
      <c r="A103" s="92" t="str">
        <f>[1]Отчет!A338</f>
        <v>05</v>
      </c>
      <c r="B103" s="92">
        <f>[1]Отчет!B338</f>
        <v>45554</v>
      </c>
      <c r="C103" s="92" t="str">
        <f>[1]Отчет!C338</f>
        <v>МБУ "УКС"</v>
      </c>
      <c r="D103" s="105" t="str">
        <f>[1]Отчет!D338</f>
        <v>Реконструкция участка сети дождевой канализации с устройством очистных сооружений по ул. Тургенева, ул. Герцена в г. Калининграде</v>
      </c>
      <c r="E103" s="92" t="str">
        <f>[1]Отчет!E338</f>
        <v>Комплект документации</v>
      </c>
      <c r="F103" s="92" t="str">
        <f>[1]Отчет!F338</f>
        <v>ед.</v>
      </c>
      <c r="G103" s="43">
        <v>1</v>
      </c>
      <c r="H103" s="74">
        <f t="shared" si="0"/>
        <v>45261</v>
      </c>
      <c r="I103" s="141">
        <v>0</v>
      </c>
      <c r="J103" s="91">
        <v>0</v>
      </c>
      <c r="K103" s="39">
        <v>447.14</v>
      </c>
      <c r="L103" s="39">
        <v>277.63</v>
      </c>
      <c r="M103" s="39">
        <v>0</v>
      </c>
      <c r="N103" s="117"/>
    </row>
    <row r="104" spans="1:14" s="23" customFormat="1" ht="78.75" customHeight="1" x14ac:dyDescent="0.25">
      <c r="A104" s="92" t="str">
        <f>[1]Отчет!A342</f>
        <v>05</v>
      </c>
      <c r="B104" s="92">
        <f>[1]Отчет!B342</f>
        <v>45555</v>
      </c>
      <c r="C104" s="92" t="str">
        <f>[1]Отчет!C342</f>
        <v>МБУ "УКС"</v>
      </c>
      <c r="D104" s="105" t="str">
        <f>[1]Отчет!D342</f>
        <v>Реконструкция участка сети дождевой канализации диаметром 750 мм с устройством очистных сооружений по ул. Герцена в г. Калининграде</v>
      </c>
      <c r="E104" s="92" t="str">
        <f>[1]Отчет!E342</f>
        <v>Комплект документации</v>
      </c>
      <c r="F104" s="92" t="str">
        <f>[1]Отчет!F342</f>
        <v>ед.</v>
      </c>
      <c r="G104" s="43">
        <v>1</v>
      </c>
      <c r="H104" s="74">
        <f t="shared" si="0"/>
        <v>45261</v>
      </c>
      <c r="I104" s="141">
        <v>0</v>
      </c>
      <c r="J104" s="91">
        <v>0</v>
      </c>
      <c r="K104" s="39">
        <v>391.92</v>
      </c>
      <c r="L104" s="39">
        <v>277.63</v>
      </c>
      <c r="M104" s="39">
        <v>0</v>
      </c>
      <c r="N104" s="117"/>
    </row>
    <row r="105" spans="1:14" s="23" customFormat="1" ht="75.75" customHeight="1" x14ac:dyDescent="0.25">
      <c r="A105" s="92" t="str">
        <f>[1]Отчет!A346</f>
        <v>05</v>
      </c>
      <c r="B105" s="92">
        <f>[1]Отчет!B346</f>
        <v>45556</v>
      </c>
      <c r="C105" s="92" t="str">
        <f>[1]Отчет!C346</f>
        <v>МБУ "УКС"</v>
      </c>
      <c r="D105" s="105" t="str">
        <f>[1]Отчет!D346</f>
        <v>Реконструкция участка сети дождевой канализации диаметром 450 мм с устройством очистных сооружений по ул. Колхозной в г. Калининграде</v>
      </c>
      <c r="E105" s="92" t="str">
        <f>[1]Отчет!E346</f>
        <v>Комплект документации</v>
      </c>
      <c r="F105" s="92" t="str">
        <f>[1]Отчет!F346</f>
        <v>ед.</v>
      </c>
      <c r="G105" s="43">
        <v>1</v>
      </c>
      <c r="H105" s="74">
        <f t="shared" si="0"/>
        <v>45261</v>
      </c>
      <c r="I105" s="141">
        <v>0</v>
      </c>
      <c r="J105" s="91">
        <v>0</v>
      </c>
      <c r="K105" s="39">
        <v>223.72</v>
      </c>
      <c r="L105" s="39">
        <v>277.63</v>
      </c>
      <c r="M105" s="39">
        <v>0</v>
      </c>
      <c r="N105" s="117"/>
    </row>
    <row r="106" spans="1:14" s="23" customFormat="1" ht="78" customHeight="1" x14ac:dyDescent="0.25">
      <c r="A106" s="92" t="s">
        <v>118</v>
      </c>
      <c r="B106" s="92" t="s">
        <v>285</v>
      </c>
      <c r="C106" s="92" t="s">
        <v>154</v>
      </c>
      <c r="D106" s="105" t="s">
        <v>286</v>
      </c>
      <c r="E106" s="92" t="s">
        <v>287</v>
      </c>
      <c r="F106" s="92" t="s">
        <v>115</v>
      </c>
      <c r="G106" s="43">
        <v>0</v>
      </c>
      <c r="H106" s="74" t="s">
        <v>85</v>
      </c>
      <c r="I106" s="90">
        <v>1</v>
      </c>
      <c r="J106" s="91">
        <v>0</v>
      </c>
      <c r="K106" s="39">
        <v>0</v>
      </c>
      <c r="L106" s="39">
        <v>91.04</v>
      </c>
      <c r="M106" s="39">
        <v>0</v>
      </c>
      <c r="N106" s="117"/>
    </row>
    <row r="107" spans="1:14" s="23" customFormat="1" ht="71.25" customHeight="1" x14ac:dyDescent="0.25">
      <c r="A107" s="92" t="str">
        <f>[1]Отчет!A350</f>
        <v>05</v>
      </c>
      <c r="B107" s="92">
        <f>[1]Отчет!B350</f>
        <v>45558</v>
      </c>
      <c r="C107" s="92" t="str">
        <f>[1]Отчет!C350</f>
        <v>МБУ "УКС"</v>
      </c>
      <c r="D107" s="105" t="str">
        <f>[1]Отчет!D350</f>
        <v>Реконструкция участка сети дождевой канализации диаметром 900 мм с устройством очистных сооружений по ул. Тельмана в г. Калининграде</v>
      </c>
      <c r="E107" s="92" t="str">
        <f>[1]Отчет!E350</f>
        <v>Комплект документации</v>
      </c>
      <c r="F107" s="92" t="str">
        <f>[1]Отчет!F350</f>
        <v>ед.</v>
      </c>
      <c r="G107" s="43">
        <v>1</v>
      </c>
      <c r="H107" s="74">
        <f t="shared" si="0"/>
        <v>45261</v>
      </c>
      <c r="I107" s="141">
        <v>0</v>
      </c>
      <c r="J107" s="91">
        <v>0</v>
      </c>
      <c r="K107" s="39">
        <v>756.79</v>
      </c>
      <c r="L107" s="39">
        <v>277.63</v>
      </c>
      <c r="M107" s="39">
        <v>0</v>
      </c>
      <c r="N107" s="117"/>
    </row>
    <row r="108" spans="1:14" s="23" customFormat="1" ht="74.25" customHeight="1" x14ac:dyDescent="0.25">
      <c r="A108" s="92" t="s">
        <v>118</v>
      </c>
      <c r="B108" s="92" t="s">
        <v>288</v>
      </c>
      <c r="C108" s="92" t="s">
        <v>154</v>
      </c>
      <c r="D108" s="105" t="s">
        <v>289</v>
      </c>
      <c r="E108" s="92" t="s">
        <v>230</v>
      </c>
      <c r="F108" s="92" t="s">
        <v>115</v>
      </c>
      <c r="G108" s="43">
        <v>0</v>
      </c>
      <c r="H108" s="74" t="s">
        <v>85</v>
      </c>
      <c r="I108" s="90">
        <v>1</v>
      </c>
      <c r="J108" s="91">
        <v>0</v>
      </c>
      <c r="K108" s="39">
        <v>0</v>
      </c>
      <c r="L108" s="39">
        <v>170.25</v>
      </c>
      <c r="M108" s="39">
        <v>0</v>
      </c>
      <c r="N108" s="117"/>
    </row>
    <row r="109" spans="1:14" s="23" customFormat="1" ht="77.25" customHeight="1" x14ac:dyDescent="0.25">
      <c r="A109" s="92" t="str">
        <f>[1]Отчет!A354</f>
        <v>05</v>
      </c>
      <c r="B109" s="92">
        <f>[1]Отчет!B354</f>
        <v>45560</v>
      </c>
      <c r="C109" s="92" t="str">
        <f>[1]Отчет!C354</f>
        <v>МБУ "УКС"</v>
      </c>
      <c r="D109" s="105" t="str">
        <f>[1]Отчет!D354</f>
        <v>Строительство сетей и сооружений дождевой канализации на территории в границах ул.Украинская ул.Согласия ул.Рассветная ул.Горького в г. Калининграде 1 этап</v>
      </c>
      <c r="E109" s="92" t="str">
        <f>[1]Отчет!E354</f>
        <v>Количество объектов</v>
      </c>
      <c r="F109" s="92" t="str">
        <f>[1]Отчет!F354</f>
        <v>ед.</v>
      </c>
      <c r="G109" s="43">
        <v>1</v>
      </c>
      <c r="H109" s="74">
        <f t="shared" si="0"/>
        <v>45261</v>
      </c>
      <c r="I109" s="90">
        <v>0</v>
      </c>
      <c r="J109" s="91">
        <v>0</v>
      </c>
      <c r="K109" s="39">
        <v>57063.17</v>
      </c>
      <c r="L109" s="39">
        <v>0</v>
      </c>
      <c r="M109" s="39">
        <v>0</v>
      </c>
      <c r="N109" s="117"/>
    </row>
    <row r="110" spans="1:14" s="23" customFormat="1" ht="80.25" customHeight="1" x14ac:dyDescent="0.25">
      <c r="A110" s="92" t="str">
        <f>[1]Отчет!A358</f>
        <v>05</v>
      </c>
      <c r="B110" s="92">
        <f>[1]Отчет!B358</f>
        <v>45561</v>
      </c>
      <c r="C110" s="92" t="str">
        <f>[1]Отчет!C358</f>
        <v>МБУ "УКС"</v>
      </c>
      <c r="D110" s="105" t="str">
        <f>[1]Отчет!D358</f>
        <v>Строительство сетей и сооружений дождевой канализации на территории в границах ул.Украинская-ул.Согласия-ул.Рассветная-ул.Горького в г. Калининграде (2 этап)</v>
      </c>
      <c r="E110" s="92" t="str">
        <f>[1]Отчет!E358</f>
        <v>Комплект документации</v>
      </c>
      <c r="F110" s="92" t="str">
        <f>[1]Отчет!F358</f>
        <v>ед.</v>
      </c>
      <c r="G110" s="43">
        <v>1</v>
      </c>
      <c r="H110" s="74">
        <f t="shared" si="0"/>
        <v>45261</v>
      </c>
      <c r="I110" s="141">
        <v>0</v>
      </c>
      <c r="J110" s="91">
        <v>0</v>
      </c>
      <c r="K110" s="39">
        <v>477.48</v>
      </c>
      <c r="L110" s="39">
        <v>277.63</v>
      </c>
      <c r="M110" s="39">
        <v>0</v>
      </c>
      <c r="N110" s="117"/>
    </row>
    <row r="111" spans="1:14" s="23" customFormat="1" ht="66" customHeight="1" x14ac:dyDescent="0.25">
      <c r="A111" s="88" t="str">
        <f>[1]Отчет!A362</f>
        <v>05</v>
      </c>
      <c r="B111" s="92">
        <f>[1]Отчет!B362</f>
        <v>45562</v>
      </c>
      <c r="C111" s="88" t="str">
        <f>[1]Отчет!C362</f>
        <v>МБУ "УКС"</v>
      </c>
      <c r="D111" s="105" t="str">
        <f>[1]Отчет!D362</f>
        <v>Строительство открытой осушительной сети на территории в границах ул. Украинская - ул. Согласия - ул. Рассветная - ул. Горького в г. Калининграде</v>
      </c>
      <c r="E111" s="92" t="str">
        <f>[1]Отчет!E362</f>
        <v>Комплект документации</v>
      </c>
      <c r="F111" s="92" t="str">
        <f>[1]Отчет!F362</f>
        <v>ед.</v>
      </c>
      <c r="G111" s="43">
        <f>[1]Отчет!G362</f>
        <v>1</v>
      </c>
      <c r="H111" s="74">
        <f t="shared" si="0"/>
        <v>45261</v>
      </c>
      <c r="I111" s="28">
        <v>0</v>
      </c>
      <c r="J111" s="38">
        <v>0</v>
      </c>
      <c r="K111" s="39">
        <v>3881.07</v>
      </c>
      <c r="L111" s="39">
        <v>0</v>
      </c>
      <c r="M111" s="39">
        <v>0</v>
      </c>
      <c r="N111" s="117"/>
    </row>
    <row r="112" spans="1:14" s="23" customFormat="1" ht="74.25" customHeight="1" x14ac:dyDescent="0.25">
      <c r="A112" s="88" t="str">
        <f>[1]Отчет!A366</f>
        <v>05</v>
      </c>
      <c r="B112" s="92">
        <f>[1]Отчет!B366</f>
        <v>45563</v>
      </c>
      <c r="C112" s="88" t="str">
        <f>[1]Отчет!C366</f>
        <v>МБУ "УКС"</v>
      </c>
      <c r="D112" s="105" t="str">
        <f>[1]Отчет!D366</f>
        <v>Реконструкция участка сети дождевой канализации с устройством очистных сооружений в районе Московского проспекта в г. Калининграде</v>
      </c>
      <c r="E112" s="92" t="str">
        <f>[1]Отчет!E366</f>
        <v>Комплект документации</v>
      </c>
      <c r="F112" s="92" t="str">
        <f>[1]Отчет!F366</f>
        <v>ед.</v>
      </c>
      <c r="G112" s="43">
        <v>1</v>
      </c>
      <c r="H112" s="74">
        <f t="shared" si="0"/>
        <v>45261</v>
      </c>
      <c r="I112" s="141">
        <v>0</v>
      </c>
      <c r="J112" s="85">
        <v>0</v>
      </c>
      <c r="K112" s="39">
        <v>2055.9299999999998</v>
      </c>
      <c r="L112" s="39">
        <v>265.72000000000003</v>
      </c>
      <c r="M112" s="39">
        <v>0</v>
      </c>
      <c r="N112" s="117"/>
    </row>
    <row r="113" spans="1:16" s="23" customFormat="1" ht="39.950000000000003" customHeight="1" x14ac:dyDescent="0.25">
      <c r="A113" s="169" t="s">
        <v>91</v>
      </c>
      <c r="B113" s="168" t="s">
        <v>85</v>
      </c>
      <c r="C113" s="169" t="s">
        <v>85</v>
      </c>
      <c r="D113" s="168" t="s">
        <v>229</v>
      </c>
      <c r="E113" s="168" t="s">
        <v>107</v>
      </c>
      <c r="F113" s="168" t="s">
        <v>115</v>
      </c>
      <c r="G113" s="170">
        <f>G116+G119+G167+G169</f>
        <v>27</v>
      </c>
      <c r="H113" s="179" t="s">
        <v>85</v>
      </c>
      <c r="I113" s="169" t="s">
        <v>330</v>
      </c>
      <c r="J113" s="170">
        <f>J116+J119+J167+J169</f>
        <v>11</v>
      </c>
      <c r="K113" s="175">
        <f>K115+K116+K119+K167+K169+K170</f>
        <v>842913.45400000003</v>
      </c>
      <c r="L113" s="175">
        <f>L115+L116+L119+L167+L169+L170</f>
        <v>476496.38</v>
      </c>
      <c r="M113" s="175">
        <f>M115+M116+M119+M167+M169+M170</f>
        <v>304916.46000000002</v>
      </c>
      <c r="N113" s="132"/>
      <c r="O113" s="132"/>
      <c r="P113" s="132"/>
    </row>
    <row r="114" spans="1:16" s="23" customFormat="1" ht="45.75" customHeight="1" x14ac:dyDescent="0.25">
      <c r="A114" s="86" t="s">
        <v>91</v>
      </c>
      <c r="B114" s="66">
        <v>85311</v>
      </c>
      <c r="C114" s="86" t="s">
        <v>85</v>
      </c>
      <c r="D114" s="66" t="s">
        <v>209</v>
      </c>
      <c r="E114" s="66" t="s">
        <v>133</v>
      </c>
      <c r="F114" s="66" t="s">
        <v>115</v>
      </c>
      <c r="G114" s="68">
        <f>G115</f>
        <v>25</v>
      </c>
      <c r="H114" s="64" t="s">
        <v>85</v>
      </c>
      <c r="I114" s="68">
        <f>I115</f>
        <v>25</v>
      </c>
      <c r="J114" s="108">
        <f>J115</f>
        <v>25</v>
      </c>
      <c r="K114" s="67">
        <f>K115</f>
        <v>1848.96</v>
      </c>
      <c r="L114" s="67">
        <f>L115</f>
        <v>1616.46</v>
      </c>
      <c r="M114" s="144">
        <f>M115</f>
        <v>1616.46</v>
      </c>
      <c r="N114" s="146"/>
      <c r="O114" s="145"/>
      <c r="P114" s="145"/>
    </row>
    <row r="115" spans="1:16" s="23" customFormat="1" ht="51.75" customHeight="1" x14ac:dyDescent="0.25">
      <c r="A115" s="88" t="s">
        <v>91</v>
      </c>
      <c r="B115" s="88" t="s">
        <v>186</v>
      </c>
      <c r="C115" s="88" t="s">
        <v>132</v>
      </c>
      <c r="D115" s="88" t="s">
        <v>187</v>
      </c>
      <c r="E115" s="88" t="s">
        <v>133</v>
      </c>
      <c r="F115" s="88" t="s">
        <v>115</v>
      </c>
      <c r="G115" s="32">
        <v>25</v>
      </c>
      <c r="H115" s="74">
        <v>45261</v>
      </c>
      <c r="I115" s="32">
        <v>25</v>
      </c>
      <c r="J115" s="36">
        <v>25</v>
      </c>
      <c r="K115" s="39">
        <v>1848.96</v>
      </c>
      <c r="L115" s="39">
        <v>1616.46</v>
      </c>
      <c r="M115" s="39">
        <v>1616.46</v>
      </c>
      <c r="N115" s="117"/>
    </row>
    <row r="116" spans="1:16" s="23" customFormat="1" ht="41.25" customHeight="1" x14ac:dyDescent="0.25">
      <c r="A116" s="86" t="s">
        <v>91</v>
      </c>
      <c r="B116" s="66">
        <v>85131</v>
      </c>
      <c r="C116" s="86" t="s">
        <v>85</v>
      </c>
      <c r="D116" s="66" t="s">
        <v>174</v>
      </c>
      <c r="E116" s="66" t="s">
        <v>107</v>
      </c>
      <c r="F116" s="66" t="s">
        <v>115</v>
      </c>
      <c r="G116" s="68">
        <f>G117</f>
        <v>8</v>
      </c>
      <c r="H116" s="64" t="s">
        <v>85</v>
      </c>
      <c r="I116" s="68">
        <f>I117</f>
        <v>8</v>
      </c>
      <c r="J116" s="62">
        <f>J117</f>
        <v>9</v>
      </c>
      <c r="K116" s="67">
        <f>K117+K118</f>
        <v>57095.76</v>
      </c>
      <c r="L116" s="67">
        <f>L117+L118</f>
        <v>53300</v>
      </c>
      <c r="M116" s="67">
        <f>M117+M118</f>
        <v>53300</v>
      </c>
      <c r="N116" s="117"/>
    </row>
    <row r="117" spans="1:16" s="23" customFormat="1" ht="91.5" customHeight="1" x14ac:dyDescent="0.25">
      <c r="A117" s="88" t="s">
        <v>91</v>
      </c>
      <c r="B117" s="87">
        <v>85131</v>
      </c>
      <c r="C117" s="88" t="s">
        <v>120</v>
      </c>
      <c r="D117" s="87" t="s">
        <v>335</v>
      </c>
      <c r="E117" s="87" t="s">
        <v>107</v>
      </c>
      <c r="F117" s="87" t="s">
        <v>119</v>
      </c>
      <c r="G117" s="84">
        <v>8</v>
      </c>
      <c r="H117" s="74">
        <v>45170</v>
      </c>
      <c r="I117" s="32">
        <v>8</v>
      </c>
      <c r="J117" s="136">
        <v>9</v>
      </c>
      <c r="K117" s="41">
        <v>53595.76</v>
      </c>
      <c r="L117" s="41">
        <v>51900</v>
      </c>
      <c r="M117" s="41">
        <v>51900</v>
      </c>
      <c r="N117" s="117"/>
    </row>
    <row r="118" spans="1:16" s="23" customFormat="1" ht="110.25" customHeight="1" x14ac:dyDescent="0.25">
      <c r="A118" s="88" t="s">
        <v>91</v>
      </c>
      <c r="B118" s="88" t="s">
        <v>178</v>
      </c>
      <c r="C118" s="88" t="s">
        <v>148</v>
      </c>
      <c r="D118" s="87" t="s">
        <v>131</v>
      </c>
      <c r="E118" s="87" t="s">
        <v>210</v>
      </c>
      <c r="F118" s="87" t="s">
        <v>119</v>
      </c>
      <c r="G118" s="28">
        <v>19</v>
      </c>
      <c r="H118" s="74">
        <v>45261</v>
      </c>
      <c r="I118" s="28">
        <v>19</v>
      </c>
      <c r="J118" s="38">
        <v>19</v>
      </c>
      <c r="K118" s="39">
        <v>3500</v>
      </c>
      <c r="L118" s="39">
        <v>1400</v>
      </c>
      <c r="M118" s="39">
        <v>1400</v>
      </c>
      <c r="N118" s="117"/>
    </row>
    <row r="119" spans="1:16" s="23" customFormat="1" ht="34.5" customHeight="1" x14ac:dyDescent="0.25">
      <c r="A119" s="217" t="s">
        <v>91</v>
      </c>
      <c r="B119" s="217" t="s">
        <v>179</v>
      </c>
      <c r="C119" s="217" t="s">
        <v>85</v>
      </c>
      <c r="D119" s="219" t="s">
        <v>101</v>
      </c>
      <c r="E119" s="140" t="s">
        <v>107</v>
      </c>
      <c r="F119" s="140" t="s">
        <v>115</v>
      </c>
      <c r="G119" s="68">
        <f>G121</f>
        <v>18</v>
      </c>
      <c r="H119" s="139" t="s">
        <v>85</v>
      </c>
      <c r="I119" s="68">
        <f>I121</f>
        <v>8</v>
      </c>
      <c r="J119" s="68">
        <f>J121</f>
        <v>2</v>
      </c>
      <c r="K119" s="237">
        <f>K121+K149</f>
        <v>485175.26400000002</v>
      </c>
      <c r="L119" s="237">
        <f>L121+L149</f>
        <v>221579.91999999998</v>
      </c>
      <c r="M119" s="237">
        <f>M121+M149</f>
        <v>250000</v>
      </c>
      <c r="N119" s="117"/>
    </row>
    <row r="120" spans="1:16" s="26" customFormat="1" ht="38.25" customHeight="1" x14ac:dyDescent="0.25">
      <c r="A120" s="218"/>
      <c r="B120" s="218"/>
      <c r="C120" s="218"/>
      <c r="D120" s="220"/>
      <c r="E120" s="140" t="s">
        <v>296</v>
      </c>
      <c r="F120" s="140" t="s">
        <v>211</v>
      </c>
      <c r="G120" s="68">
        <f>G149+G170</f>
        <v>14</v>
      </c>
      <c r="H120" s="139" t="s">
        <v>85</v>
      </c>
      <c r="I120" s="68">
        <f>I149+I170</f>
        <v>4</v>
      </c>
      <c r="J120" s="68">
        <f>J149+J170</f>
        <v>0</v>
      </c>
      <c r="K120" s="244"/>
      <c r="L120" s="244"/>
      <c r="M120" s="244"/>
      <c r="N120" s="118"/>
    </row>
    <row r="121" spans="1:16" s="26" customFormat="1" ht="53.25" customHeight="1" x14ac:dyDescent="0.25">
      <c r="A121" s="139" t="s">
        <v>91</v>
      </c>
      <c r="B121" s="139" t="s">
        <v>179</v>
      </c>
      <c r="C121" s="139" t="s">
        <v>85</v>
      </c>
      <c r="D121" s="140" t="s">
        <v>290</v>
      </c>
      <c r="E121" s="140" t="s">
        <v>107</v>
      </c>
      <c r="F121" s="140" t="s">
        <v>115</v>
      </c>
      <c r="G121" s="143">
        <f>G122+G123+G125+G126+G132+G127+G129+G128+G130+G135+G148+G131+G133+G134+G138+G139+G124+G142+G143+G144</f>
        <v>18</v>
      </c>
      <c r="H121" s="64" t="s">
        <v>85</v>
      </c>
      <c r="I121" s="143">
        <f>I122+I123+I125+I126+I132+I148+I7+I127+I128+I129+I130+I131+I133+I134+I135+I124+I142+I138+I139+I143+I144+I145+I146+I147</f>
        <v>8</v>
      </c>
      <c r="J121" s="62">
        <f>J122+J123+J125+J126+J148+J127+J128+J129+J130+J131+J132+J133+J134+J124+J135+J136+J137+J138+J139+J142+J143+J144</f>
        <v>2</v>
      </c>
      <c r="K121" s="69">
        <f>K122+K123+K125+K126+K132+K148+K127+K128+K129+K130+K134+K135+K133+K131+K136+K137+K138+K139+K124+K142+K143+K144+K140+K141</f>
        <v>454642.4</v>
      </c>
      <c r="L121" s="69">
        <f>L122+L123+L125+L126+L132+L148+L127+L128+L129+L130+L134+L135+L133+L131+L136+L137+L138+L139+L124+L142+L143+L144+L145+L146+L147+L140+L141</f>
        <v>202179.91999999998</v>
      </c>
      <c r="M121" s="69">
        <f>M122+M123+M125+M126+M132+M148+M127+M128+M129+M130+M134+M135+M133+M131+M136+M137+M138+M139+M124+M142+M143+M144+M140+M141</f>
        <v>250000</v>
      </c>
      <c r="N121" s="118"/>
    </row>
    <row r="122" spans="1:16" s="26" customFormat="1" ht="65.25" customHeight="1" x14ac:dyDescent="0.25">
      <c r="A122" s="37" t="s">
        <v>91</v>
      </c>
      <c r="B122" s="32">
        <v>85321</v>
      </c>
      <c r="C122" s="37" t="s">
        <v>148</v>
      </c>
      <c r="D122" s="88" t="s">
        <v>349</v>
      </c>
      <c r="E122" s="87" t="s">
        <v>107</v>
      </c>
      <c r="F122" s="87" t="s">
        <v>115</v>
      </c>
      <c r="G122" s="32">
        <v>1</v>
      </c>
      <c r="H122" s="74">
        <v>45231</v>
      </c>
      <c r="I122" s="35">
        <v>0</v>
      </c>
      <c r="J122" s="36">
        <v>0</v>
      </c>
      <c r="K122" s="34">
        <v>4622.8599999999997</v>
      </c>
      <c r="L122" s="34">
        <v>0</v>
      </c>
      <c r="M122" s="34">
        <v>0</v>
      </c>
      <c r="N122" s="118"/>
      <c r="P122" s="131"/>
    </row>
    <row r="123" spans="1:16" s="26" customFormat="1" ht="71.25" customHeight="1" x14ac:dyDescent="0.25">
      <c r="A123" s="37" t="s">
        <v>91</v>
      </c>
      <c r="B123" s="32">
        <v>85321</v>
      </c>
      <c r="C123" s="37" t="s">
        <v>148</v>
      </c>
      <c r="D123" s="88" t="s">
        <v>350</v>
      </c>
      <c r="E123" s="87" t="s">
        <v>107</v>
      </c>
      <c r="F123" s="87" t="s">
        <v>115</v>
      </c>
      <c r="G123" s="32">
        <v>1</v>
      </c>
      <c r="H123" s="74">
        <v>45261</v>
      </c>
      <c r="I123" s="35">
        <v>0</v>
      </c>
      <c r="J123" s="36">
        <v>0</v>
      </c>
      <c r="K123" s="34">
        <v>24772.11</v>
      </c>
      <c r="L123" s="34">
        <v>0</v>
      </c>
      <c r="M123" s="34">
        <v>0</v>
      </c>
      <c r="N123" s="118"/>
    </row>
    <row r="124" spans="1:16" s="26" customFormat="1" ht="63" customHeight="1" x14ac:dyDescent="0.25">
      <c r="A124" s="37" t="s">
        <v>91</v>
      </c>
      <c r="B124" s="32">
        <v>85321</v>
      </c>
      <c r="C124" s="37" t="s">
        <v>148</v>
      </c>
      <c r="D124" s="149" t="s">
        <v>316</v>
      </c>
      <c r="E124" s="148" t="s">
        <v>107</v>
      </c>
      <c r="F124" s="148" t="s">
        <v>115</v>
      </c>
      <c r="G124" s="32">
        <v>0</v>
      </c>
      <c r="H124" s="74" t="s">
        <v>85</v>
      </c>
      <c r="I124" s="35">
        <v>1</v>
      </c>
      <c r="J124" s="36">
        <v>0</v>
      </c>
      <c r="K124" s="34">
        <v>100</v>
      </c>
      <c r="L124" s="34">
        <v>8192.8700000000008</v>
      </c>
      <c r="M124" s="34">
        <v>0</v>
      </c>
    </row>
    <row r="125" spans="1:16" s="26" customFormat="1" ht="86.25" customHeight="1" x14ac:dyDescent="0.25">
      <c r="A125" s="149" t="s">
        <v>91</v>
      </c>
      <c r="B125" s="32">
        <v>85321</v>
      </c>
      <c r="C125" s="37" t="s">
        <v>148</v>
      </c>
      <c r="D125" s="149" t="s">
        <v>291</v>
      </c>
      <c r="E125" s="148" t="s">
        <v>107</v>
      </c>
      <c r="F125" s="148" t="s">
        <v>115</v>
      </c>
      <c r="G125" s="32">
        <v>0</v>
      </c>
      <c r="H125" s="74" t="s">
        <v>85</v>
      </c>
      <c r="I125" s="35">
        <v>1</v>
      </c>
      <c r="J125" s="36">
        <v>0</v>
      </c>
      <c r="K125" s="34">
        <v>197790.85</v>
      </c>
      <c r="L125" s="34">
        <v>21449.69</v>
      </c>
      <c r="M125" s="34">
        <v>0</v>
      </c>
    </row>
    <row r="126" spans="1:16" s="26" customFormat="1" ht="80.25" customHeight="1" x14ac:dyDescent="0.25">
      <c r="A126" s="88" t="s">
        <v>91</v>
      </c>
      <c r="B126" s="88">
        <v>85321</v>
      </c>
      <c r="C126" s="37" t="s">
        <v>148</v>
      </c>
      <c r="D126" s="88" t="s">
        <v>351</v>
      </c>
      <c r="E126" s="87" t="s">
        <v>107</v>
      </c>
      <c r="F126" s="87" t="s">
        <v>115</v>
      </c>
      <c r="G126" s="32">
        <v>1</v>
      </c>
      <c r="H126" s="74">
        <v>45231</v>
      </c>
      <c r="I126" s="35">
        <v>0</v>
      </c>
      <c r="J126" s="36">
        <v>0</v>
      </c>
      <c r="K126" s="34">
        <v>79666.17</v>
      </c>
      <c r="L126" s="34">
        <v>0</v>
      </c>
      <c r="M126" s="34">
        <v>0</v>
      </c>
      <c r="N126" s="118"/>
    </row>
    <row r="127" spans="1:16" s="26" customFormat="1" ht="54" customHeight="1" x14ac:dyDescent="0.25">
      <c r="A127" s="88" t="s">
        <v>91</v>
      </c>
      <c r="B127" s="88" t="s">
        <v>179</v>
      </c>
      <c r="C127" s="37" t="s">
        <v>148</v>
      </c>
      <c r="D127" s="88" t="s">
        <v>190</v>
      </c>
      <c r="E127" s="87" t="s">
        <v>107</v>
      </c>
      <c r="F127" s="87" t="s">
        <v>115</v>
      </c>
      <c r="G127" s="32">
        <v>1</v>
      </c>
      <c r="H127" s="74">
        <v>45017</v>
      </c>
      <c r="I127" s="35">
        <v>0</v>
      </c>
      <c r="J127" s="36">
        <v>0</v>
      </c>
      <c r="K127" s="34">
        <v>26735.35</v>
      </c>
      <c r="L127" s="34">
        <v>0</v>
      </c>
      <c r="M127" s="34">
        <v>0</v>
      </c>
      <c r="N127" s="118"/>
    </row>
    <row r="128" spans="1:16" s="26" customFormat="1" ht="57" customHeight="1" x14ac:dyDescent="0.25">
      <c r="A128" s="88" t="s">
        <v>91</v>
      </c>
      <c r="B128" s="88" t="s">
        <v>179</v>
      </c>
      <c r="C128" s="37" t="s">
        <v>148</v>
      </c>
      <c r="D128" s="88" t="s">
        <v>352</v>
      </c>
      <c r="E128" s="87" t="s">
        <v>107</v>
      </c>
      <c r="F128" s="87" t="s">
        <v>115</v>
      </c>
      <c r="G128" s="32">
        <v>1</v>
      </c>
      <c r="H128" s="74">
        <v>45200</v>
      </c>
      <c r="I128" s="35">
        <v>0</v>
      </c>
      <c r="J128" s="36">
        <v>0</v>
      </c>
      <c r="K128" s="34">
        <v>21657.51</v>
      </c>
      <c r="L128" s="34">
        <v>0</v>
      </c>
      <c r="M128" s="34">
        <v>0</v>
      </c>
      <c r="N128" s="118"/>
    </row>
    <row r="129" spans="1:15" s="26" customFormat="1" ht="61.5" customHeight="1" x14ac:dyDescent="0.25">
      <c r="A129" s="88" t="s">
        <v>91</v>
      </c>
      <c r="B129" s="88" t="s">
        <v>179</v>
      </c>
      <c r="C129" s="37" t="s">
        <v>148</v>
      </c>
      <c r="D129" s="88" t="s">
        <v>353</v>
      </c>
      <c r="E129" s="87" t="s">
        <v>107</v>
      </c>
      <c r="F129" s="87" t="s">
        <v>115</v>
      </c>
      <c r="G129" s="32">
        <v>1</v>
      </c>
      <c r="H129" s="74">
        <v>45017</v>
      </c>
      <c r="I129" s="35">
        <v>0</v>
      </c>
      <c r="J129" s="36">
        <v>0</v>
      </c>
      <c r="K129" s="34">
        <v>12512.64</v>
      </c>
      <c r="L129" s="34">
        <v>0</v>
      </c>
      <c r="M129" s="34">
        <v>0</v>
      </c>
      <c r="N129" s="118"/>
    </row>
    <row r="130" spans="1:15" s="26" customFormat="1" ht="47.25" x14ac:dyDescent="0.25">
      <c r="A130" s="88" t="s">
        <v>91</v>
      </c>
      <c r="B130" s="88" t="s">
        <v>179</v>
      </c>
      <c r="C130" s="37" t="s">
        <v>148</v>
      </c>
      <c r="D130" s="88" t="s">
        <v>354</v>
      </c>
      <c r="E130" s="87" t="s">
        <v>107</v>
      </c>
      <c r="F130" s="87" t="s">
        <v>115</v>
      </c>
      <c r="G130" s="32">
        <v>1</v>
      </c>
      <c r="H130" s="74">
        <v>44927</v>
      </c>
      <c r="I130" s="35">
        <v>0</v>
      </c>
      <c r="J130" s="36">
        <v>0</v>
      </c>
      <c r="K130" s="34">
        <v>8415</v>
      </c>
      <c r="L130" s="34">
        <v>0</v>
      </c>
      <c r="M130" s="34">
        <v>0</v>
      </c>
      <c r="N130" s="118"/>
    </row>
    <row r="131" spans="1:15" s="26" customFormat="1" ht="41.25" customHeight="1" x14ac:dyDescent="0.25">
      <c r="A131" s="88" t="s">
        <v>91</v>
      </c>
      <c r="B131" s="88" t="s">
        <v>179</v>
      </c>
      <c r="C131" s="37" t="s">
        <v>148</v>
      </c>
      <c r="D131" s="88" t="s">
        <v>191</v>
      </c>
      <c r="E131" s="87" t="s">
        <v>107</v>
      </c>
      <c r="F131" s="87" t="s">
        <v>115</v>
      </c>
      <c r="G131" s="32">
        <v>1</v>
      </c>
      <c r="H131" s="74">
        <v>44927</v>
      </c>
      <c r="I131" s="35">
        <v>0</v>
      </c>
      <c r="J131" s="36">
        <v>0</v>
      </c>
      <c r="K131" s="34">
        <v>593.87</v>
      </c>
      <c r="L131" s="34">
        <v>0</v>
      </c>
      <c r="M131" s="34">
        <v>0</v>
      </c>
      <c r="N131" s="118"/>
    </row>
    <row r="132" spans="1:15" s="26" customFormat="1" ht="54" customHeight="1" x14ac:dyDescent="0.25">
      <c r="A132" s="88" t="s">
        <v>91</v>
      </c>
      <c r="B132" s="32">
        <v>85321</v>
      </c>
      <c r="C132" s="37" t="s">
        <v>148</v>
      </c>
      <c r="D132" s="88" t="s">
        <v>192</v>
      </c>
      <c r="E132" s="87" t="s">
        <v>107</v>
      </c>
      <c r="F132" s="87" t="s">
        <v>115</v>
      </c>
      <c r="G132" s="32">
        <v>2</v>
      </c>
      <c r="H132" s="74">
        <v>45078</v>
      </c>
      <c r="I132" s="35">
        <v>0</v>
      </c>
      <c r="J132" s="36">
        <v>0</v>
      </c>
      <c r="K132" s="34">
        <v>23689.58</v>
      </c>
      <c r="L132" s="34">
        <v>0</v>
      </c>
      <c r="M132" s="34">
        <v>0</v>
      </c>
      <c r="N132" s="118"/>
    </row>
    <row r="133" spans="1:15" s="26" customFormat="1" ht="64.5" customHeight="1" x14ac:dyDescent="0.25">
      <c r="A133" s="88" t="s">
        <v>91</v>
      </c>
      <c r="B133" s="32">
        <v>85321</v>
      </c>
      <c r="C133" s="37" t="s">
        <v>148</v>
      </c>
      <c r="D133" s="88" t="s">
        <v>355</v>
      </c>
      <c r="E133" s="87" t="s">
        <v>107</v>
      </c>
      <c r="F133" s="87" t="s">
        <v>115</v>
      </c>
      <c r="G133" s="32">
        <v>1</v>
      </c>
      <c r="H133" s="74">
        <v>45078</v>
      </c>
      <c r="I133" s="35">
        <v>0</v>
      </c>
      <c r="J133" s="36">
        <v>0</v>
      </c>
      <c r="K133" s="34">
        <v>1840</v>
      </c>
      <c r="L133" s="34">
        <v>0</v>
      </c>
      <c r="M133" s="34">
        <v>0</v>
      </c>
      <c r="N133" s="118"/>
    </row>
    <row r="134" spans="1:15" ht="55.5" customHeight="1" x14ac:dyDescent="0.25">
      <c r="A134" s="88" t="s">
        <v>91</v>
      </c>
      <c r="B134" s="32">
        <v>85321</v>
      </c>
      <c r="C134" s="37" t="s">
        <v>148</v>
      </c>
      <c r="D134" s="88" t="s">
        <v>317</v>
      </c>
      <c r="E134" s="87" t="s">
        <v>107</v>
      </c>
      <c r="F134" s="87" t="s">
        <v>115</v>
      </c>
      <c r="G134" s="32">
        <v>3</v>
      </c>
      <c r="H134" s="74">
        <v>44958</v>
      </c>
      <c r="I134" s="35">
        <v>0</v>
      </c>
      <c r="J134" s="36">
        <v>0</v>
      </c>
      <c r="K134" s="34">
        <v>11292.46</v>
      </c>
      <c r="L134" s="34">
        <v>0</v>
      </c>
      <c r="M134" s="34">
        <v>0</v>
      </c>
    </row>
    <row r="135" spans="1:15" ht="90" customHeight="1" x14ac:dyDescent="0.25">
      <c r="A135" s="88" t="s">
        <v>91</v>
      </c>
      <c r="B135" s="88" t="s">
        <v>179</v>
      </c>
      <c r="C135" s="37" t="s">
        <v>148</v>
      </c>
      <c r="D135" s="88" t="s">
        <v>292</v>
      </c>
      <c r="E135" s="87" t="s">
        <v>107</v>
      </c>
      <c r="F135" s="87" t="s">
        <v>115</v>
      </c>
      <c r="G135" s="32">
        <v>2</v>
      </c>
      <c r="H135" s="74">
        <v>45017</v>
      </c>
      <c r="I135" s="35">
        <v>0</v>
      </c>
      <c r="J135" s="36">
        <v>0</v>
      </c>
      <c r="K135" s="34">
        <v>12425.05</v>
      </c>
      <c r="L135" s="34">
        <v>0</v>
      </c>
      <c r="M135" s="34">
        <v>0</v>
      </c>
    </row>
    <row r="136" spans="1:15" ht="89.25" customHeight="1" x14ac:dyDescent="0.25">
      <c r="A136" s="103" t="str">
        <f>[1]Отчет!A454</f>
        <v>06</v>
      </c>
      <c r="B136" s="103">
        <f>[1]Отчет!B454</f>
        <v>85321</v>
      </c>
      <c r="C136" s="37" t="str">
        <f>[1]Отчет!C454</f>
        <v xml:space="preserve">МКУ "КСЗ"  </v>
      </c>
      <c r="D136" s="103" t="s">
        <v>356</v>
      </c>
      <c r="E136" s="37" t="str">
        <f>[1]Отчет!E454</f>
        <v>Количество объектов</v>
      </c>
      <c r="F136" s="37" t="str">
        <f>[1]Отчет!F454</f>
        <v>единиц</v>
      </c>
      <c r="G136" s="32">
        <v>1</v>
      </c>
      <c r="H136" s="74">
        <v>45078</v>
      </c>
      <c r="I136" s="35">
        <v>0</v>
      </c>
      <c r="J136" s="36">
        <v>0</v>
      </c>
      <c r="K136" s="34">
        <v>783.46</v>
      </c>
      <c r="L136" s="34">
        <v>0</v>
      </c>
      <c r="M136" s="34">
        <v>0</v>
      </c>
    </row>
    <row r="137" spans="1:15" ht="107.25" customHeight="1" x14ac:dyDescent="0.25">
      <c r="A137" s="103" t="str">
        <f>[1]Отчет!A458</f>
        <v>06</v>
      </c>
      <c r="B137" s="103">
        <f>[1]Отчет!B458</f>
        <v>85321</v>
      </c>
      <c r="C137" s="37" t="str">
        <f>[1]Отчет!C458</f>
        <v xml:space="preserve">МКУ "КСЗ"  </v>
      </c>
      <c r="D137" s="103" t="str">
        <f>[1]Отчет!D458</f>
        <v xml:space="preserve">Услуги технического надзора АО «Россети Янтарь» не учтенных в рамках производства работ в охранной зоне ВЛ 15-97 по ул. Алданская (в районе ручья Лесного) в мкр. им. А. Космодемьянского, г. Калининград (2 этап) </v>
      </c>
      <c r="E137" s="37" t="str">
        <f>[1]Отчет!E458</f>
        <v>Количество объектов</v>
      </c>
      <c r="F137" s="37" t="str">
        <f>[1]Отчет!F458</f>
        <v>единиц</v>
      </c>
      <c r="G137" s="32">
        <v>1</v>
      </c>
      <c r="H137" s="74">
        <v>45261</v>
      </c>
      <c r="I137" s="35">
        <v>0</v>
      </c>
      <c r="J137" s="36">
        <v>0</v>
      </c>
      <c r="K137" s="34">
        <v>2600.7399999999998</v>
      </c>
      <c r="L137" s="34">
        <v>0</v>
      </c>
      <c r="M137" s="34">
        <v>0</v>
      </c>
    </row>
    <row r="138" spans="1:15" ht="91.5" customHeight="1" x14ac:dyDescent="0.25">
      <c r="A138" s="103" t="str">
        <f>[1]Отчет!A462</f>
        <v>06</v>
      </c>
      <c r="B138" s="103">
        <f>[1]Отчет!B462</f>
        <v>85321</v>
      </c>
      <c r="C138" s="37" t="str">
        <f>[1]Отчет!C462</f>
        <v xml:space="preserve">МКУ "КСЗ"  </v>
      </c>
      <c r="D138" s="103" t="str">
        <f>[1]Отчет!D462</f>
        <v>Работы по археологическому обследованию (разведки) земельного участка по объекту "Устройство смотровой площадки (фотозоны) с обустройством подходов (ор-р Багратиона д. 24) в г. Калининграде"</v>
      </c>
      <c r="E138" s="37" t="str">
        <f>[1]Отчет!E462</f>
        <v>Количество объектов</v>
      </c>
      <c r="F138" s="37" t="str">
        <f>[1]Отчет!F462</f>
        <v>единиц</v>
      </c>
      <c r="G138" s="32">
        <v>1</v>
      </c>
      <c r="H138" s="74">
        <v>45139</v>
      </c>
      <c r="I138" s="35">
        <v>0</v>
      </c>
      <c r="J138" s="36">
        <v>0</v>
      </c>
      <c r="K138" s="34">
        <v>279.20999999999998</v>
      </c>
      <c r="L138" s="34">
        <v>0</v>
      </c>
      <c r="M138" s="34">
        <v>0</v>
      </c>
    </row>
    <row r="139" spans="1:15" ht="129.75" customHeight="1" x14ac:dyDescent="0.25">
      <c r="A139" s="103" t="str">
        <f>[1]Отчет!A466</f>
        <v>06</v>
      </c>
      <c r="B139" s="103">
        <f>[1]Отчет!B466</f>
        <v>85321</v>
      </c>
      <c r="C139" s="37" t="str">
        <f>[1]Отчет!C466</f>
        <v>КпСП</v>
      </c>
      <c r="D139" s="103" t="s">
        <v>310</v>
      </c>
      <c r="E139" s="37" t="str">
        <f>[1]Отчет!E466</f>
        <v>Количество объектов</v>
      </c>
      <c r="F139" s="37" t="str">
        <f>[1]Отчет!F466</f>
        <v>единиц</v>
      </c>
      <c r="G139" s="32">
        <v>1</v>
      </c>
      <c r="H139" s="74">
        <v>45261</v>
      </c>
      <c r="I139" s="35">
        <v>0</v>
      </c>
      <c r="J139" s="36">
        <v>0</v>
      </c>
      <c r="K139" s="34">
        <v>4999.54</v>
      </c>
      <c r="L139" s="34">
        <v>0</v>
      </c>
      <c r="M139" s="34">
        <v>0</v>
      </c>
    </row>
    <row r="140" spans="1:15" ht="49.5" customHeight="1" x14ac:dyDescent="0.25">
      <c r="A140" s="166" t="s">
        <v>91</v>
      </c>
      <c r="B140" s="166" t="s">
        <v>179</v>
      </c>
      <c r="C140" s="37" t="s">
        <v>148</v>
      </c>
      <c r="D140" s="166" t="s">
        <v>341</v>
      </c>
      <c r="E140" s="37" t="s">
        <v>107</v>
      </c>
      <c r="F140" s="37" t="s">
        <v>115</v>
      </c>
      <c r="G140" s="32">
        <v>1</v>
      </c>
      <c r="H140" s="74">
        <v>45261</v>
      </c>
      <c r="I140" s="35">
        <v>0</v>
      </c>
      <c r="J140" s="36">
        <v>0</v>
      </c>
      <c r="K140" s="34">
        <v>11696</v>
      </c>
      <c r="L140" s="34">
        <v>0</v>
      </c>
      <c r="M140" s="34">
        <v>0</v>
      </c>
      <c r="O140" s="30"/>
    </row>
    <row r="141" spans="1:15" ht="57.75" customHeight="1" x14ac:dyDescent="0.25">
      <c r="A141" s="164" t="s">
        <v>91</v>
      </c>
      <c r="B141" s="164">
        <v>85321</v>
      </c>
      <c r="C141" s="107" t="s">
        <v>293</v>
      </c>
      <c r="D141" s="164" t="s">
        <v>340</v>
      </c>
      <c r="E141" s="37" t="s">
        <v>107</v>
      </c>
      <c r="F141" s="37" t="s">
        <v>115</v>
      </c>
      <c r="G141" s="32">
        <v>1</v>
      </c>
      <c r="H141" s="74">
        <v>45261</v>
      </c>
      <c r="I141" s="35">
        <v>0</v>
      </c>
      <c r="J141" s="36">
        <v>0</v>
      </c>
      <c r="K141" s="34">
        <v>8170</v>
      </c>
      <c r="L141" s="34">
        <v>0</v>
      </c>
      <c r="M141" s="34">
        <v>0</v>
      </c>
      <c r="N141" s="24"/>
    </row>
    <row r="142" spans="1:15" ht="56.25" customHeight="1" x14ac:dyDescent="0.25">
      <c r="A142" s="163" t="s">
        <v>91</v>
      </c>
      <c r="B142" s="161">
        <v>85321</v>
      </c>
      <c r="C142" s="37" t="s">
        <v>148</v>
      </c>
      <c r="D142" s="163" t="s">
        <v>101</v>
      </c>
      <c r="E142" s="161" t="s">
        <v>107</v>
      </c>
      <c r="F142" s="161" t="s">
        <v>115</v>
      </c>
      <c r="G142" s="32">
        <v>0</v>
      </c>
      <c r="H142" s="163" t="s">
        <v>85</v>
      </c>
      <c r="I142" s="35">
        <v>0</v>
      </c>
      <c r="J142" s="36">
        <v>2</v>
      </c>
      <c r="K142" s="34">
        <v>0</v>
      </c>
      <c r="L142" s="34">
        <v>0</v>
      </c>
      <c r="M142" s="34">
        <v>250000</v>
      </c>
    </row>
    <row r="143" spans="1:15" ht="48.75" customHeight="1" x14ac:dyDescent="0.25">
      <c r="A143" s="163" t="s">
        <v>91</v>
      </c>
      <c r="B143" s="161">
        <v>85321</v>
      </c>
      <c r="C143" s="37" t="s">
        <v>148</v>
      </c>
      <c r="D143" s="163" t="s">
        <v>314</v>
      </c>
      <c r="E143" s="161" t="s">
        <v>107</v>
      </c>
      <c r="F143" s="161" t="s">
        <v>115</v>
      </c>
      <c r="G143" s="32">
        <v>0</v>
      </c>
      <c r="H143" s="163" t="s">
        <v>85</v>
      </c>
      <c r="I143" s="35">
        <v>1</v>
      </c>
      <c r="J143" s="36">
        <v>0</v>
      </c>
      <c r="K143" s="34">
        <v>0</v>
      </c>
      <c r="L143" s="34">
        <v>25000</v>
      </c>
      <c r="M143" s="34">
        <v>0</v>
      </c>
    </row>
    <row r="144" spans="1:15" ht="57" customHeight="1" x14ac:dyDescent="0.25">
      <c r="A144" s="163" t="s">
        <v>91</v>
      </c>
      <c r="B144" s="161">
        <v>85321</v>
      </c>
      <c r="C144" s="37" t="s">
        <v>148</v>
      </c>
      <c r="D144" s="163" t="s">
        <v>328</v>
      </c>
      <c r="E144" s="161" t="s">
        <v>107</v>
      </c>
      <c r="F144" s="161" t="s">
        <v>115</v>
      </c>
      <c r="G144" s="32">
        <v>0</v>
      </c>
      <c r="H144" s="163" t="s">
        <v>85</v>
      </c>
      <c r="I144" s="35">
        <v>1</v>
      </c>
      <c r="J144" s="36">
        <v>0</v>
      </c>
      <c r="K144" s="34">
        <v>0</v>
      </c>
      <c r="L144" s="34">
        <v>53000</v>
      </c>
      <c r="M144" s="34">
        <v>0</v>
      </c>
      <c r="N144" s="160"/>
    </row>
    <row r="145" spans="1:14" ht="45" customHeight="1" x14ac:dyDescent="0.25">
      <c r="A145" s="163" t="s">
        <v>91</v>
      </c>
      <c r="B145" s="161">
        <v>85321</v>
      </c>
      <c r="C145" s="37" t="s">
        <v>148</v>
      </c>
      <c r="D145" s="163" t="s">
        <v>336</v>
      </c>
      <c r="E145" s="161" t="s">
        <v>107</v>
      </c>
      <c r="F145" s="161" t="s">
        <v>115</v>
      </c>
      <c r="G145" s="32">
        <v>0</v>
      </c>
      <c r="H145" s="163" t="s">
        <v>85</v>
      </c>
      <c r="I145" s="35">
        <v>1</v>
      </c>
      <c r="J145" s="36">
        <v>0</v>
      </c>
      <c r="K145" s="34">
        <v>0</v>
      </c>
      <c r="L145" s="34">
        <v>15537.36</v>
      </c>
      <c r="M145" s="34">
        <v>0</v>
      </c>
    </row>
    <row r="146" spans="1:14" ht="45.75" customHeight="1" x14ac:dyDescent="0.25">
      <c r="A146" s="163" t="s">
        <v>91</v>
      </c>
      <c r="B146" s="161">
        <v>85321</v>
      </c>
      <c r="C146" s="37" t="s">
        <v>148</v>
      </c>
      <c r="D146" s="163" t="s">
        <v>326</v>
      </c>
      <c r="E146" s="161" t="s">
        <v>107</v>
      </c>
      <c r="F146" s="161" t="s">
        <v>115</v>
      </c>
      <c r="G146" s="32">
        <v>0</v>
      </c>
      <c r="H146" s="163" t="s">
        <v>85</v>
      </c>
      <c r="I146" s="35">
        <v>1</v>
      </c>
      <c r="J146" s="36">
        <v>0</v>
      </c>
      <c r="K146" s="34">
        <v>0</v>
      </c>
      <c r="L146" s="34">
        <v>15000</v>
      </c>
      <c r="M146" s="34">
        <v>0</v>
      </c>
    </row>
    <row r="147" spans="1:14" ht="55.5" customHeight="1" x14ac:dyDescent="0.25">
      <c r="A147" s="163" t="s">
        <v>91</v>
      </c>
      <c r="B147" s="161">
        <v>85321</v>
      </c>
      <c r="C147" s="37" t="s">
        <v>148</v>
      </c>
      <c r="D147" s="163" t="s">
        <v>323</v>
      </c>
      <c r="E147" s="161" t="s">
        <v>107</v>
      </c>
      <c r="F147" s="161" t="s">
        <v>115</v>
      </c>
      <c r="G147" s="32">
        <v>0</v>
      </c>
      <c r="H147" s="163" t="s">
        <v>85</v>
      </c>
      <c r="I147" s="35">
        <v>1</v>
      </c>
      <c r="J147" s="36">
        <v>0</v>
      </c>
      <c r="K147" s="34">
        <v>0</v>
      </c>
      <c r="L147" s="34">
        <v>12000</v>
      </c>
      <c r="M147" s="34">
        <v>0</v>
      </c>
    </row>
    <row r="148" spans="1:14" ht="45" customHeight="1" x14ac:dyDescent="0.25">
      <c r="A148" s="163" t="s">
        <v>91</v>
      </c>
      <c r="B148" s="161">
        <v>85321</v>
      </c>
      <c r="C148" s="37" t="s">
        <v>148</v>
      </c>
      <c r="D148" s="163" t="s">
        <v>327</v>
      </c>
      <c r="E148" s="161" t="s">
        <v>107</v>
      </c>
      <c r="F148" s="161" t="s">
        <v>115</v>
      </c>
      <c r="G148" s="32">
        <v>0</v>
      </c>
      <c r="H148" s="163" t="s">
        <v>85</v>
      </c>
      <c r="I148" s="35">
        <v>1</v>
      </c>
      <c r="J148" s="36">
        <v>0</v>
      </c>
      <c r="K148" s="34">
        <v>0</v>
      </c>
      <c r="L148" s="34">
        <v>52000</v>
      </c>
      <c r="M148" s="34">
        <v>0</v>
      </c>
    </row>
    <row r="149" spans="1:14" s="26" customFormat="1" ht="63.75" customHeight="1" x14ac:dyDescent="0.25">
      <c r="A149" s="70" t="s">
        <v>91</v>
      </c>
      <c r="B149" s="86" t="s">
        <v>179</v>
      </c>
      <c r="C149" s="70" t="s">
        <v>85</v>
      </c>
      <c r="D149" s="86" t="s">
        <v>175</v>
      </c>
      <c r="E149" s="66" t="s">
        <v>218</v>
      </c>
      <c r="F149" s="66" t="s">
        <v>115</v>
      </c>
      <c r="G149" s="68">
        <f>G151+G152+G153+G154+G155+G156+G157+G158+G159+G160+G161+G166+G162+G163+G164+G165</f>
        <v>13</v>
      </c>
      <c r="H149" s="64" t="s">
        <v>85</v>
      </c>
      <c r="I149" s="143">
        <f>I151+I152+I153+I154+I155+I156+I157+I158+I159+I160+I161+I166+I162+I163+I164+I165</f>
        <v>4</v>
      </c>
      <c r="J149" s="108">
        <f>J151+J152+J153+J154+J155+J156+J157+J158+J159+J160+J161+J166+J162+J163+J164+J165</f>
        <v>0</v>
      </c>
      <c r="K149" s="69">
        <f>K151+K152+K153+K154+K155+K156+K157+K158+K150+K159+K160+K161+K166+K162+K163+K164+K165</f>
        <v>30532.864000000001</v>
      </c>
      <c r="L149" s="69">
        <f>L151+L152+L153+L154+L155+L156+L157+L158+L150+L159+L160+L161+L166+L162+L163+L164+L165</f>
        <v>19400</v>
      </c>
      <c r="M149" s="69">
        <f>M151+M152+M153+M154+M155+M156+M157+M158+M150+M159+M160+M161+M166+M162+M163+M164+M165</f>
        <v>0</v>
      </c>
      <c r="N149" s="118"/>
    </row>
    <row r="150" spans="1:14" s="26" customFormat="1" ht="114.75" customHeight="1" x14ac:dyDescent="0.25">
      <c r="A150" s="37" t="str">
        <f>[1]Отчет!A474</f>
        <v>06</v>
      </c>
      <c r="B150" s="103">
        <f>[1]Отчет!B474</f>
        <v>85321</v>
      </c>
      <c r="C150" s="37" t="str">
        <f>[1]Отчет!C474</f>
        <v>МКУ "КСЗ"</v>
      </c>
      <c r="D150" s="103" t="s">
        <v>329</v>
      </c>
      <c r="E150" s="103" t="s">
        <v>218</v>
      </c>
      <c r="F150" s="103" t="str">
        <f>[1]Отчет!F474</f>
        <v>единиц</v>
      </c>
      <c r="G150" s="32">
        <v>21</v>
      </c>
      <c r="H150" s="106" t="s">
        <v>294</v>
      </c>
      <c r="I150" s="35">
        <v>10</v>
      </c>
      <c r="J150" s="106" t="s">
        <v>295</v>
      </c>
      <c r="K150" s="34">
        <v>2077.02</v>
      </c>
      <c r="L150" s="34">
        <v>3500</v>
      </c>
      <c r="M150" s="34">
        <v>0</v>
      </c>
      <c r="N150" s="118"/>
    </row>
    <row r="151" spans="1:14" s="26" customFormat="1" ht="71.25" customHeight="1" x14ac:dyDescent="0.25">
      <c r="A151" s="37" t="s">
        <v>91</v>
      </c>
      <c r="B151" s="29" t="s">
        <v>179</v>
      </c>
      <c r="C151" s="37" t="s">
        <v>148</v>
      </c>
      <c r="D151" s="29" t="s">
        <v>176</v>
      </c>
      <c r="E151" s="28" t="s">
        <v>218</v>
      </c>
      <c r="F151" s="28" t="s">
        <v>115</v>
      </c>
      <c r="G151" s="32">
        <v>1</v>
      </c>
      <c r="H151" s="74">
        <v>45261</v>
      </c>
      <c r="I151" s="35">
        <v>0</v>
      </c>
      <c r="J151" s="36">
        <v>0</v>
      </c>
      <c r="K151" s="34">
        <v>700</v>
      </c>
      <c r="L151" s="34">
        <v>0</v>
      </c>
      <c r="M151" s="34">
        <v>0</v>
      </c>
      <c r="N151" s="118"/>
    </row>
    <row r="152" spans="1:14" s="26" customFormat="1" ht="67.5" customHeight="1" x14ac:dyDescent="0.25">
      <c r="A152" s="37" t="s">
        <v>91</v>
      </c>
      <c r="B152" s="29" t="s">
        <v>179</v>
      </c>
      <c r="C152" s="37" t="s">
        <v>148</v>
      </c>
      <c r="D152" s="29" t="s">
        <v>177</v>
      </c>
      <c r="E152" s="28" t="s">
        <v>218</v>
      </c>
      <c r="F152" s="28" t="s">
        <v>115</v>
      </c>
      <c r="G152" s="32">
        <v>1</v>
      </c>
      <c r="H152" s="74">
        <v>45261</v>
      </c>
      <c r="I152" s="35">
        <v>0</v>
      </c>
      <c r="J152" s="36">
        <v>0</v>
      </c>
      <c r="K152" s="34">
        <v>385</v>
      </c>
      <c r="L152" s="34">
        <v>0</v>
      </c>
      <c r="M152" s="34">
        <v>0</v>
      </c>
      <c r="N152" s="118"/>
    </row>
    <row r="153" spans="1:14" s="26" customFormat="1" ht="78.75" customHeight="1" x14ac:dyDescent="0.25">
      <c r="A153" s="37" t="s">
        <v>91</v>
      </c>
      <c r="B153" s="29" t="s">
        <v>179</v>
      </c>
      <c r="C153" s="37" t="s">
        <v>148</v>
      </c>
      <c r="D153" s="29" t="s">
        <v>297</v>
      </c>
      <c r="E153" s="28" t="s">
        <v>218</v>
      </c>
      <c r="F153" s="28" t="s">
        <v>115</v>
      </c>
      <c r="G153" s="32">
        <v>1</v>
      </c>
      <c r="H153" s="74">
        <v>45261</v>
      </c>
      <c r="I153" s="35">
        <v>0</v>
      </c>
      <c r="J153" s="36">
        <v>0</v>
      </c>
      <c r="K153" s="34">
        <v>390</v>
      </c>
      <c r="L153" s="34">
        <v>0</v>
      </c>
      <c r="M153" s="34">
        <v>0</v>
      </c>
      <c r="N153" s="118"/>
    </row>
    <row r="154" spans="1:14" s="26" customFormat="1" ht="319.5" customHeight="1" x14ac:dyDescent="0.25">
      <c r="A154" s="29" t="s">
        <v>91</v>
      </c>
      <c r="B154" s="29" t="s">
        <v>179</v>
      </c>
      <c r="C154" s="37" t="s">
        <v>148</v>
      </c>
      <c r="D154" s="29" t="str">
        <f>[1]Отчет!$D$494</f>
        <v>Разработка проектной документации по благоустройству терриитории, прилегающей к Музейному кварталу (1,3,4, этапы), "Оценка воздействия на водные биоресурсы и среду их обитания,  включая расчет прогнозируемого ущерба рыбным запасам при производстве работ по объекту:  «Благоустройство территории, прилегающей к Музейному кварталу в г. Калининграде» (1, 3, 4 этап),   работ по разработке проектно-сметной документации на ремонт железобетонных и бетонных конструкций набережной по объекту «Благоустройство территории, прилегающей к Музейному кварталу в г. Калининграде» (1, 3, 4 этап),  Разработка проектной и рабочей документации по объекту "Благоустройство территории, прилегающей к Музейному кварталу в г. Калининграде" (5-6 этапы)</v>
      </c>
      <c r="E154" s="28" t="s">
        <v>218</v>
      </c>
      <c r="F154" s="28" t="s">
        <v>115</v>
      </c>
      <c r="G154" s="32">
        <v>2</v>
      </c>
      <c r="H154" s="74">
        <v>45139</v>
      </c>
      <c r="I154" s="35">
        <v>0</v>
      </c>
      <c r="J154" s="36">
        <v>0</v>
      </c>
      <c r="K154" s="34">
        <v>11988.83</v>
      </c>
      <c r="L154" s="34">
        <v>1100</v>
      </c>
      <c r="M154" s="34">
        <v>0</v>
      </c>
      <c r="N154" s="118"/>
    </row>
    <row r="155" spans="1:14" s="26" customFormat="1" ht="108" customHeight="1" x14ac:dyDescent="0.25">
      <c r="A155" s="29" t="s">
        <v>91</v>
      </c>
      <c r="B155" s="29" t="s">
        <v>179</v>
      </c>
      <c r="C155" s="37" t="s">
        <v>148</v>
      </c>
      <c r="D155" s="29" t="s">
        <v>357</v>
      </c>
      <c r="E155" s="28" t="s">
        <v>218</v>
      </c>
      <c r="F155" s="28" t="s">
        <v>115</v>
      </c>
      <c r="G155" s="32">
        <v>1</v>
      </c>
      <c r="H155" s="74">
        <v>45139</v>
      </c>
      <c r="I155" s="35">
        <v>0</v>
      </c>
      <c r="J155" s="36">
        <v>0</v>
      </c>
      <c r="K155" s="34">
        <v>1924.72</v>
      </c>
      <c r="L155" s="34">
        <v>0</v>
      </c>
      <c r="M155" s="34">
        <v>0</v>
      </c>
      <c r="N155" s="118"/>
    </row>
    <row r="156" spans="1:14" s="26" customFormat="1" ht="90.75" customHeight="1" x14ac:dyDescent="0.25">
      <c r="A156" s="29" t="s">
        <v>91</v>
      </c>
      <c r="B156" s="29" t="s">
        <v>179</v>
      </c>
      <c r="C156" s="37" t="s">
        <v>148</v>
      </c>
      <c r="D156" s="29" t="s">
        <v>337</v>
      </c>
      <c r="E156" s="28" t="s">
        <v>218</v>
      </c>
      <c r="F156" s="28" t="s">
        <v>115</v>
      </c>
      <c r="G156" s="32">
        <v>1</v>
      </c>
      <c r="H156" s="74">
        <v>45139</v>
      </c>
      <c r="I156" s="35">
        <v>0</v>
      </c>
      <c r="J156" s="36">
        <v>0</v>
      </c>
      <c r="K156" s="34">
        <v>4199.9939999999997</v>
      </c>
      <c r="L156" s="34">
        <v>0</v>
      </c>
      <c r="M156" s="34">
        <v>0</v>
      </c>
      <c r="N156" s="118"/>
    </row>
    <row r="157" spans="1:14" s="26" customFormat="1" ht="66" customHeight="1" x14ac:dyDescent="0.25">
      <c r="A157" s="29" t="s">
        <v>91</v>
      </c>
      <c r="B157" s="29" t="s">
        <v>179</v>
      </c>
      <c r="C157" s="37" t="s">
        <v>148</v>
      </c>
      <c r="D157" s="29" t="s">
        <v>358</v>
      </c>
      <c r="E157" s="28" t="s">
        <v>218</v>
      </c>
      <c r="F157" s="28" t="s">
        <v>115</v>
      </c>
      <c r="G157" s="32">
        <v>1</v>
      </c>
      <c r="H157" s="74">
        <v>45170</v>
      </c>
      <c r="I157" s="35">
        <v>0</v>
      </c>
      <c r="J157" s="36">
        <v>0</v>
      </c>
      <c r="K157" s="34">
        <v>460</v>
      </c>
      <c r="L157" s="34">
        <v>0</v>
      </c>
      <c r="M157" s="34">
        <v>0</v>
      </c>
    </row>
    <row r="158" spans="1:14" s="26" customFormat="1" ht="62.25" customHeight="1" x14ac:dyDescent="0.25">
      <c r="A158" s="29" t="s">
        <v>91</v>
      </c>
      <c r="B158" s="29" t="s">
        <v>179</v>
      </c>
      <c r="C158" s="37" t="s">
        <v>148</v>
      </c>
      <c r="D158" s="29" t="s">
        <v>339</v>
      </c>
      <c r="E158" s="28" t="s">
        <v>218</v>
      </c>
      <c r="F158" s="28" t="s">
        <v>115</v>
      </c>
      <c r="G158" s="32">
        <v>1</v>
      </c>
      <c r="H158" s="74">
        <v>44927</v>
      </c>
      <c r="I158" s="35">
        <v>0</v>
      </c>
      <c r="J158" s="36">
        <v>0</v>
      </c>
      <c r="K158" s="34">
        <v>600</v>
      </c>
      <c r="L158" s="34">
        <v>0</v>
      </c>
      <c r="M158" s="34">
        <v>0</v>
      </c>
    </row>
    <row r="159" spans="1:14" s="26" customFormat="1" ht="136.5" customHeight="1" x14ac:dyDescent="0.25">
      <c r="A159" s="78" t="s">
        <v>91</v>
      </c>
      <c r="B159" s="78">
        <v>85321</v>
      </c>
      <c r="C159" s="107" t="s">
        <v>293</v>
      </c>
      <c r="D159" s="78" t="s">
        <v>298</v>
      </c>
      <c r="E159" s="102" t="s">
        <v>218</v>
      </c>
      <c r="F159" s="102" t="s">
        <v>115</v>
      </c>
      <c r="G159" s="32">
        <v>1</v>
      </c>
      <c r="H159" s="74">
        <v>45261</v>
      </c>
      <c r="I159" s="35">
        <v>0</v>
      </c>
      <c r="J159" s="36">
        <v>0</v>
      </c>
      <c r="K159" s="34">
        <v>4538</v>
      </c>
      <c r="L159" s="34">
        <v>0</v>
      </c>
      <c r="M159" s="34">
        <v>0</v>
      </c>
    </row>
    <row r="160" spans="1:14" s="26" customFormat="1" ht="79.5" customHeight="1" x14ac:dyDescent="0.25">
      <c r="A160" s="166" t="s">
        <v>91</v>
      </c>
      <c r="B160" s="166">
        <v>85321</v>
      </c>
      <c r="C160" s="37" t="s">
        <v>293</v>
      </c>
      <c r="D160" s="166" t="s">
        <v>299</v>
      </c>
      <c r="E160" s="165" t="s">
        <v>218</v>
      </c>
      <c r="F160" s="165" t="s">
        <v>115</v>
      </c>
      <c r="G160" s="32">
        <v>1</v>
      </c>
      <c r="H160" s="74">
        <v>45261</v>
      </c>
      <c r="I160" s="35">
        <v>0</v>
      </c>
      <c r="J160" s="36">
        <v>0</v>
      </c>
      <c r="K160" s="34">
        <v>697</v>
      </c>
      <c r="L160" s="34">
        <v>0</v>
      </c>
      <c r="M160" s="34">
        <v>0</v>
      </c>
      <c r="N160" s="118"/>
    </row>
    <row r="161" spans="1:14" s="26" customFormat="1" ht="84" customHeight="1" x14ac:dyDescent="0.25">
      <c r="A161" s="78" t="str">
        <f>[1]Отчет!A522</f>
        <v>06</v>
      </c>
      <c r="B161" s="78">
        <f>[1]Отчет!B522</f>
        <v>85321</v>
      </c>
      <c r="C161" s="107" t="str">
        <f>[1]Отчет!C522</f>
        <v xml:space="preserve">МКУ "КСЗ"  </v>
      </c>
      <c r="D161" s="78" t="str">
        <f>[1]Отчет!D522</f>
        <v>Подготовка проектной документации в рамках регионального проекта "Развитие туристической инфраструктуры Калининградской области"</v>
      </c>
      <c r="E161" s="37" t="str">
        <f>[1]Отчет!E522</f>
        <v>Комплект проектной документации</v>
      </c>
      <c r="F161" s="37" t="s">
        <v>115</v>
      </c>
      <c r="G161" s="32">
        <v>1</v>
      </c>
      <c r="H161" s="74">
        <v>45261</v>
      </c>
      <c r="I161" s="35">
        <v>0</v>
      </c>
      <c r="J161" s="36">
        <v>0</v>
      </c>
      <c r="K161" s="34">
        <v>515.63</v>
      </c>
      <c r="L161" s="34">
        <v>0</v>
      </c>
      <c r="M161" s="34">
        <v>0</v>
      </c>
      <c r="N161" s="118"/>
    </row>
    <row r="162" spans="1:14" s="26" customFormat="1" ht="65.25" customHeight="1" x14ac:dyDescent="0.25">
      <c r="A162" s="164" t="s">
        <v>91</v>
      </c>
      <c r="B162" s="164">
        <v>85321</v>
      </c>
      <c r="C162" s="107" t="s">
        <v>293</v>
      </c>
      <c r="D162" s="164" t="s">
        <v>321</v>
      </c>
      <c r="E162" s="37" t="s">
        <v>218</v>
      </c>
      <c r="F162" s="37" t="s">
        <v>115</v>
      </c>
      <c r="G162" s="32">
        <v>1</v>
      </c>
      <c r="H162" s="74">
        <v>45261</v>
      </c>
      <c r="I162" s="35">
        <v>0</v>
      </c>
      <c r="J162" s="36">
        <v>0</v>
      </c>
      <c r="K162" s="34">
        <v>2056.67</v>
      </c>
      <c r="L162" s="34">
        <v>0</v>
      </c>
      <c r="M162" s="34">
        <v>0</v>
      </c>
      <c r="N162" s="118"/>
    </row>
    <row r="163" spans="1:14" s="26" customFormat="1" ht="80.25" customHeight="1" x14ac:dyDescent="0.25">
      <c r="A163" s="164" t="s">
        <v>91</v>
      </c>
      <c r="B163" s="164">
        <v>85321</v>
      </c>
      <c r="C163" s="107" t="s">
        <v>293</v>
      </c>
      <c r="D163" s="164" t="s">
        <v>338</v>
      </c>
      <c r="E163" s="37" t="s">
        <v>218</v>
      </c>
      <c r="F163" s="37" t="s">
        <v>115</v>
      </c>
      <c r="G163" s="32">
        <v>0</v>
      </c>
      <c r="H163" s="74" t="s">
        <v>85</v>
      </c>
      <c r="I163" s="35">
        <v>1</v>
      </c>
      <c r="J163" s="36">
        <v>0</v>
      </c>
      <c r="K163" s="34">
        <v>0</v>
      </c>
      <c r="L163" s="34">
        <v>6500</v>
      </c>
      <c r="M163" s="34">
        <v>0</v>
      </c>
      <c r="N163" s="118"/>
    </row>
    <row r="164" spans="1:14" s="26" customFormat="1" ht="63.75" customHeight="1" x14ac:dyDescent="0.25">
      <c r="A164" s="164" t="s">
        <v>91</v>
      </c>
      <c r="B164" s="164">
        <v>85321</v>
      </c>
      <c r="C164" s="107" t="s">
        <v>293</v>
      </c>
      <c r="D164" s="164" t="s">
        <v>322</v>
      </c>
      <c r="E164" s="37" t="s">
        <v>218</v>
      </c>
      <c r="F164" s="37" t="s">
        <v>115</v>
      </c>
      <c r="G164" s="32">
        <v>0</v>
      </c>
      <c r="H164" s="74" t="s">
        <v>85</v>
      </c>
      <c r="I164" s="35">
        <v>1</v>
      </c>
      <c r="J164" s="36">
        <v>0</v>
      </c>
      <c r="K164" s="34">
        <v>0</v>
      </c>
      <c r="L164" s="34">
        <v>600</v>
      </c>
      <c r="M164" s="34">
        <v>0</v>
      </c>
      <c r="N164" s="118"/>
    </row>
    <row r="165" spans="1:14" s="26" customFormat="1" ht="60.75" customHeight="1" x14ac:dyDescent="0.25">
      <c r="A165" s="164" t="s">
        <v>91</v>
      </c>
      <c r="B165" s="164">
        <v>85321</v>
      </c>
      <c r="C165" s="107" t="s">
        <v>293</v>
      </c>
      <c r="D165" s="164" t="s">
        <v>324</v>
      </c>
      <c r="E165" s="37" t="s">
        <v>218</v>
      </c>
      <c r="F165" s="37" t="s">
        <v>115</v>
      </c>
      <c r="G165" s="32">
        <v>0</v>
      </c>
      <c r="H165" s="74" t="s">
        <v>85</v>
      </c>
      <c r="I165" s="35">
        <v>1</v>
      </c>
      <c r="J165" s="36">
        <v>0</v>
      </c>
      <c r="K165" s="34">
        <v>0</v>
      </c>
      <c r="L165" s="34">
        <v>7100</v>
      </c>
      <c r="M165" s="34">
        <v>0</v>
      </c>
      <c r="N165" s="118"/>
    </row>
    <row r="166" spans="1:14" s="26" customFormat="1" ht="80.25" customHeight="1" x14ac:dyDescent="0.25">
      <c r="A166" s="147" t="str">
        <f>[1]Отчет!A530</f>
        <v>06</v>
      </c>
      <c r="B166" s="147">
        <f>[1]Отчет!B530</f>
        <v>85321</v>
      </c>
      <c r="C166" s="107" t="str">
        <f>[1]Отчет!C530</f>
        <v xml:space="preserve">МКУ "КСЗ"  </v>
      </c>
      <c r="D166" s="147" t="s">
        <v>315</v>
      </c>
      <c r="E166" s="37" t="str">
        <f>[1]Отчет!E530</f>
        <v>Комплект проектной документации</v>
      </c>
      <c r="F166" s="37" t="s">
        <v>115</v>
      </c>
      <c r="G166" s="32">
        <v>0</v>
      </c>
      <c r="H166" s="74" t="s">
        <v>85</v>
      </c>
      <c r="I166" s="35">
        <v>1</v>
      </c>
      <c r="J166" s="36">
        <v>0</v>
      </c>
      <c r="K166" s="34">
        <v>0</v>
      </c>
      <c r="L166" s="34">
        <v>600</v>
      </c>
      <c r="M166" s="34">
        <v>0</v>
      </c>
      <c r="N166" s="118"/>
    </row>
    <row r="167" spans="1:14" s="26" customFormat="1" ht="123" customHeight="1" x14ac:dyDescent="0.25">
      <c r="A167" s="150" t="s">
        <v>91</v>
      </c>
      <c r="B167" s="150" t="s">
        <v>320</v>
      </c>
      <c r="C167" s="151" t="s">
        <v>85</v>
      </c>
      <c r="D167" s="150" t="s">
        <v>319</v>
      </c>
      <c r="E167" s="31" t="s">
        <v>107</v>
      </c>
      <c r="F167" s="152" t="s">
        <v>115</v>
      </c>
      <c r="G167" s="153">
        <v>0</v>
      </c>
      <c r="H167" s="154" t="s">
        <v>85</v>
      </c>
      <c r="I167" s="155">
        <v>1</v>
      </c>
      <c r="J167" s="156">
        <v>0</v>
      </c>
      <c r="K167" s="157">
        <f>K168</f>
        <v>82872.149999999994</v>
      </c>
      <c r="L167" s="157">
        <f t="shared" ref="L167:M167" si="1">L168</f>
        <v>100000</v>
      </c>
      <c r="M167" s="157">
        <f t="shared" si="1"/>
        <v>0</v>
      </c>
      <c r="N167" s="118"/>
    </row>
    <row r="168" spans="1:14" s="26" customFormat="1" ht="58.5" customHeight="1" x14ac:dyDescent="0.25">
      <c r="A168" s="147" t="s">
        <v>91</v>
      </c>
      <c r="B168" s="147" t="s">
        <v>320</v>
      </c>
      <c r="C168" s="107" t="s">
        <v>154</v>
      </c>
      <c r="D168" s="147" t="s">
        <v>342</v>
      </c>
      <c r="E168" s="148" t="s">
        <v>107</v>
      </c>
      <c r="F168" s="37" t="s">
        <v>115</v>
      </c>
      <c r="G168" s="32">
        <v>0</v>
      </c>
      <c r="H168" s="74" t="s">
        <v>85</v>
      </c>
      <c r="I168" s="35">
        <v>1</v>
      </c>
      <c r="J168" s="36">
        <v>0</v>
      </c>
      <c r="K168" s="39">
        <v>82872.149999999994</v>
      </c>
      <c r="L168" s="39">
        <v>100000</v>
      </c>
      <c r="M168" s="39">
        <v>0</v>
      </c>
      <c r="N168" s="118"/>
    </row>
    <row r="169" spans="1:14" s="26" customFormat="1" ht="43.5" customHeight="1" x14ac:dyDescent="0.25">
      <c r="A169" s="217" t="s">
        <v>91</v>
      </c>
      <c r="B169" s="217" t="s">
        <v>85</v>
      </c>
      <c r="C169" s="217" t="s">
        <v>85</v>
      </c>
      <c r="D169" s="215" t="s">
        <v>144</v>
      </c>
      <c r="E169" s="66" t="s">
        <v>107</v>
      </c>
      <c r="F169" s="66" t="s">
        <v>115</v>
      </c>
      <c r="G169" s="65">
        <f>G171+G172</f>
        <v>1</v>
      </c>
      <c r="H169" s="64" t="s">
        <v>85</v>
      </c>
      <c r="I169" s="65">
        <f>I171+I172</f>
        <v>0</v>
      </c>
      <c r="J169" s="62">
        <f>J171+J172</f>
        <v>0</v>
      </c>
      <c r="K169" s="67">
        <f>K171+K172+K173</f>
        <v>210056.97999999998</v>
      </c>
      <c r="L169" s="67">
        <f t="shared" ref="L169:M169" si="2">L171+L172+L173</f>
        <v>100000</v>
      </c>
      <c r="M169" s="67">
        <f t="shared" si="2"/>
        <v>0</v>
      </c>
      <c r="N169" s="118"/>
    </row>
    <row r="170" spans="1:14" s="26" customFormat="1" ht="53.25" customHeight="1" x14ac:dyDescent="0.25">
      <c r="A170" s="218"/>
      <c r="B170" s="218"/>
      <c r="C170" s="218"/>
      <c r="D170" s="216"/>
      <c r="E170" s="66" t="s">
        <v>218</v>
      </c>
      <c r="F170" s="66" t="s">
        <v>115</v>
      </c>
      <c r="G170" s="65">
        <f>G174</f>
        <v>1</v>
      </c>
      <c r="H170" s="64" t="s">
        <v>85</v>
      </c>
      <c r="I170" s="65">
        <f>I174</f>
        <v>0</v>
      </c>
      <c r="J170" s="62">
        <f>J174</f>
        <v>0</v>
      </c>
      <c r="K170" s="67">
        <f>K174</f>
        <v>5864.34</v>
      </c>
      <c r="L170" s="67">
        <f>L174</f>
        <v>0</v>
      </c>
      <c r="M170" s="67">
        <f>M174</f>
        <v>0</v>
      </c>
      <c r="N170" s="118"/>
    </row>
    <row r="171" spans="1:14" s="26" customFormat="1" ht="86.25" customHeight="1" x14ac:dyDescent="0.25">
      <c r="A171" s="166" t="s">
        <v>91</v>
      </c>
      <c r="B171" s="166" t="s">
        <v>233</v>
      </c>
      <c r="C171" s="166" t="s">
        <v>154</v>
      </c>
      <c r="D171" s="33" t="s">
        <v>234</v>
      </c>
      <c r="E171" s="165" t="s">
        <v>107</v>
      </c>
      <c r="F171" s="165" t="s">
        <v>115</v>
      </c>
      <c r="G171" s="32">
        <v>0</v>
      </c>
      <c r="H171" s="74" t="s">
        <v>85</v>
      </c>
      <c r="I171" s="32">
        <v>0</v>
      </c>
      <c r="J171" s="32">
        <v>0</v>
      </c>
      <c r="K171" s="39">
        <v>82872.149999999994</v>
      </c>
      <c r="L171" s="39">
        <v>100000</v>
      </c>
      <c r="M171" s="39">
        <v>0</v>
      </c>
      <c r="N171" s="118"/>
    </row>
    <row r="172" spans="1:14" s="26" customFormat="1" ht="141.75" customHeight="1" x14ac:dyDescent="0.25">
      <c r="A172" s="199" t="s">
        <v>91</v>
      </c>
      <c r="B172" s="137" t="s">
        <v>188</v>
      </c>
      <c r="C172" s="199" t="s">
        <v>154</v>
      </c>
      <c r="D172" s="33" t="s">
        <v>145</v>
      </c>
      <c r="E172" s="203" t="s">
        <v>107</v>
      </c>
      <c r="F172" s="203" t="s">
        <v>115</v>
      </c>
      <c r="G172" s="205">
        <v>1</v>
      </c>
      <c r="H172" s="206">
        <v>45261</v>
      </c>
      <c r="I172" s="205">
        <v>0</v>
      </c>
      <c r="J172" s="205">
        <v>0</v>
      </c>
      <c r="K172" s="39">
        <v>1634.33</v>
      </c>
      <c r="L172" s="39">
        <v>0</v>
      </c>
      <c r="M172" s="39">
        <v>0</v>
      </c>
      <c r="N172" s="118"/>
    </row>
    <row r="173" spans="1:14" s="26" customFormat="1" ht="194.25" customHeight="1" x14ac:dyDescent="0.25">
      <c r="A173" s="204" t="s">
        <v>91</v>
      </c>
      <c r="B173" s="137" t="s">
        <v>300</v>
      </c>
      <c r="C173" s="204"/>
      <c r="D173" s="33" t="s">
        <v>312</v>
      </c>
      <c r="E173" s="204"/>
      <c r="F173" s="204" t="s">
        <v>115</v>
      </c>
      <c r="G173" s="204"/>
      <c r="H173" s="204"/>
      <c r="I173" s="204">
        <v>0</v>
      </c>
      <c r="J173" s="204">
        <v>0</v>
      </c>
      <c r="K173" s="39">
        <v>125550.5</v>
      </c>
      <c r="L173" s="39">
        <v>0</v>
      </c>
      <c r="M173" s="39">
        <v>0</v>
      </c>
      <c r="N173" s="118"/>
    </row>
    <row r="174" spans="1:14" ht="51" customHeight="1" x14ac:dyDescent="0.25">
      <c r="A174" s="103" t="s">
        <v>91</v>
      </c>
      <c r="B174" s="103" t="s">
        <v>189</v>
      </c>
      <c r="C174" s="103" t="s">
        <v>154</v>
      </c>
      <c r="D174" s="33" t="s">
        <v>359</v>
      </c>
      <c r="E174" s="28" t="s">
        <v>218</v>
      </c>
      <c r="F174" s="28" t="s">
        <v>115</v>
      </c>
      <c r="G174" s="32">
        <v>1</v>
      </c>
      <c r="H174" s="74">
        <v>45261</v>
      </c>
      <c r="I174" s="32">
        <v>0</v>
      </c>
      <c r="J174" s="36">
        <v>0</v>
      </c>
      <c r="K174" s="39">
        <v>5864.34</v>
      </c>
      <c r="L174" s="39">
        <v>0</v>
      </c>
      <c r="M174" s="39">
        <v>0</v>
      </c>
    </row>
    <row r="175" spans="1:14" ht="60" customHeight="1" x14ac:dyDescent="0.25">
      <c r="A175" s="169" t="s">
        <v>92</v>
      </c>
      <c r="B175" s="168" t="s">
        <v>85</v>
      </c>
      <c r="C175" s="169" t="s">
        <v>85</v>
      </c>
      <c r="D175" s="169" t="s">
        <v>102</v>
      </c>
      <c r="E175" s="168" t="s">
        <v>110</v>
      </c>
      <c r="F175" s="168" t="s">
        <v>194</v>
      </c>
      <c r="G175" s="180">
        <f>G176+G178</f>
        <v>1259.24</v>
      </c>
      <c r="H175" s="181" t="s">
        <v>85</v>
      </c>
      <c r="I175" s="180">
        <f>I176+I178</f>
        <v>1309.24</v>
      </c>
      <c r="J175" s="180">
        <f>J176+J178</f>
        <v>1353.75</v>
      </c>
      <c r="K175" s="182">
        <f>K176+K178</f>
        <v>58408.32</v>
      </c>
      <c r="L175" s="182">
        <f>L176+L178</f>
        <v>116485.14</v>
      </c>
      <c r="M175" s="182">
        <f>M176+M178</f>
        <v>64160</v>
      </c>
    </row>
    <row r="176" spans="1:14" ht="49.5" customHeight="1" x14ac:dyDescent="0.25">
      <c r="A176" s="86" t="s">
        <v>92</v>
      </c>
      <c r="B176" s="66">
        <v>85611</v>
      </c>
      <c r="C176" s="86" t="s">
        <v>85</v>
      </c>
      <c r="D176" s="86" t="s">
        <v>193</v>
      </c>
      <c r="E176" s="66" t="s">
        <v>110</v>
      </c>
      <c r="F176" s="66" t="str">
        <f>F177</f>
        <v>тыс.кв.м</v>
      </c>
      <c r="G176" s="70">
        <f>G177</f>
        <v>1209.24</v>
      </c>
      <c r="H176" s="64" t="s">
        <v>85</v>
      </c>
      <c r="I176" s="70">
        <f>I177</f>
        <v>1259.24</v>
      </c>
      <c r="J176" s="70">
        <f>J177</f>
        <v>1309.24</v>
      </c>
      <c r="K176" s="69">
        <f>K177</f>
        <v>27160</v>
      </c>
      <c r="L176" s="69">
        <f>L177</f>
        <v>27160</v>
      </c>
      <c r="M176" s="69">
        <f>M177</f>
        <v>27160</v>
      </c>
    </row>
    <row r="177" spans="1:13" ht="60" customHeight="1" x14ac:dyDescent="0.25">
      <c r="A177" s="29" t="s">
        <v>92</v>
      </c>
      <c r="B177" s="28">
        <v>85611</v>
      </c>
      <c r="C177" s="29" t="s">
        <v>148</v>
      </c>
      <c r="D177" s="29" t="s">
        <v>213</v>
      </c>
      <c r="E177" s="28" t="s">
        <v>110</v>
      </c>
      <c r="F177" s="28" t="s">
        <v>194</v>
      </c>
      <c r="G177" s="37">
        <v>1209.24</v>
      </c>
      <c r="H177" s="74">
        <v>45261</v>
      </c>
      <c r="I177" s="37">
        <f>G177+G179</f>
        <v>1259.24</v>
      </c>
      <c r="J177" s="37">
        <f>I177+I179</f>
        <v>1309.24</v>
      </c>
      <c r="K177" s="39">
        <v>27160</v>
      </c>
      <c r="L177" s="39">
        <v>27160</v>
      </c>
      <c r="M177" s="39">
        <v>27160</v>
      </c>
    </row>
    <row r="178" spans="1:13" ht="46.5" customHeight="1" x14ac:dyDescent="0.25">
      <c r="A178" s="86" t="s">
        <v>92</v>
      </c>
      <c r="B178" s="66">
        <v>85621</v>
      </c>
      <c r="C178" s="86" t="s">
        <v>85</v>
      </c>
      <c r="D178" s="86" t="s">
        <v>212</v>
      </c>
      <c r="E178" s="66" t="str">
        <f>E179</f>
        <v>Площадь обустройства мест захоронений</v>
      </c>
      <c r="F178" s="66" t="str">
        <f>F179</f>
        <v>тыс. кв. м</v>
      </c>
      <c r="G178" s="70">
        <f>G179</f>
        <v>50</v>
      </c>
      <c r="H178" s="64" t="s">
        <v>85</v>
      </c>
      <c r="I178" s="52">
        <f>I179</f>
        <v>50</v>
      </c>
      <c r="J178" s="70">
        <f>J179</f>
        <v>44.51</v>
      </c>
      <c r="K178" s="67">
        <f>K179</f>
        <v>31248.32</v>
      </c>
      <c r="L178" s="67">
        <f>L179</f>
        <v>89325.14</v>
      </c>
      <c r="M178" s="67">
        <f>M179</f>
        <v>37000</v>
      </c>
    </row>
    <row r="179" spans="1:13" ht="52.5" customHeight="1" x14ac:dyDescent="0.25">
      <c r="A179" s="29" t="s">
        <v>92</v>
      </c>
      <c r="B179" s="28">
        <v>85621</v>
      </c>
      <c r="C179" s="29" t="s">
        <v>148</v>
      </c>
      <c r="D179" s="28" t="s">
        <v>153</v>
      </c>
      <c r="E179" s="28" t="s">
        <v>196</v>
      </c>
      <c r="F179" s="28" t="s">
        <v>116</v>
      </c>
      <c r="G179" s="37">
        <v>50</v>
      </c>
      <c r="H179" s="74">
        <v>45261</v>
      </c>
      <c r="I179" s="40">
        <v>50</v>
      </c>
      <c r="J179" s="36">
        <v>44.51</v>
      </c>
      <c r="K179" s="63">
        <v>31248.32</v>
      </c>
      <c r="L179" s="63">
        <v>89325.14</v>
      </c>
      <c r="M179" s="63">
        <v>37000</v>
      </c>
    </row>
    <row r="180" spans="1:13" ht="42" customHeight="1" x14ac:dyDescent="0.25">
      <c r="A180" s="208" t="s">
        <v>93</v>
      </c>
      <c r="B180" s="210" t="s">
        <v>85</v>
      </c>
      <c r="C180" s="210" t="s">
        <v>85</v>
      </c>
      <c r="D180" s="210" t="s">
        <v>103</v>
      </c>
      <c r="E180" s="183" t="s">
        <v>195</v>
      </c>
      <c r="F180" s="183" t="s">
        <v>115</v>
      </c>
      <c r="G180" s="184">
        <f>G183</f>
        <v>2</v>
      </c>
      <c r="H180" s="185" t="s">
        <v>85</v>
      </c>
      <c r="I180" s="183">
        <f>I184+I185</f>
        <v>1</v>
      </c>
      <c r="J180" s="185">
        <f>J184+J185</f>
        <v>1</v>
      </c>
      <c r="K180" s="242">
        <f>K183+K186+K190+K192+K188</f>
        <v>44422.68</v>
      </c>
      <c r="L180" s="242">
        <f>L183+L186+L190+L192+L188</f>
        <v>96060.26999999999</v>
      </c>
      <c r="M180" s="242">
        <f>M183+M186+M190+M192+M188</f>
        <v>50163.12</v>
      </c>
    </row>
    <row r="181" spans="1:13" ht="46.5" customHeight="1" x14ac:dyDescent="0.25">
      <c r="A181" s="209"/>
      <c r="B181" s="211"/>
      <c r="C181" s="211"/>
      <c r="D181" s="211"/>
      <c r="E181" s="183" t="s">
        <v>140</v>
      </c>
      <c r="F181" s="183" t="s">
        <v>115</v>
      </c>
      <c r="G181" s="183">
        <f>G191</f>
        <v>19</v>
      </c>
      <c r="H181" s="185" t="s">
        <v>85</v>
      </c>
      <c r="I181" s="183">
        <f>I191</f>
        <v>15</v>
      </c>
      <c r="J181" s="185">
        <f>J191</f>
        <v>15</v>
      </c>
      <c r="K181" s="243"/>
      <c r="L181" s="243"/>
      <c r="M181" s="243"/>
    </row>
    <row r="182" spans="1:13" ht="46.5" customHeight="1" x14ac:dyDescent="0.25">
      <c r="A182" s="209"/>
      <c r="B182" s="211"/>
      <c r="C182" s="211"/>
      <c r="D182" s="211"/>
      <c r="E182" s="183" t="s">
        <v>201</v>
      </c>
      <c r="F182" s="183" t="s">
        <v>80</v>
      </c>
      <c r="G182" s="183">
        <f>G193</f>
        <v>28</v>
      </c>
      <c r="H182" s="185" t="s">
        <v>85</v>
      </c>
      <c r="I182" s="183">
        <f>I193</f>
        <v>0</v>
      </c>
      <c r="J182" s="185">
        <f>J193</f>
        <v>0</v>
      </c>
      <c r="K182" s="243"/>
      <c r="L182" s="243"/>
      <c r="M182" s="243"/>
    </row>
    <row r="183" spans="1:13" ht="54.75" customHeight="1" x14ac:dyDescent="0.25">
      <c r="A183" s="120" t="s">
        <v>93</v>
      </c>
      <c r="B183" s="121">
        <v>96111</v>
      </c>
      <c r="C183" s="121" t="s">
        <v>85</v>
      </c>
      <c r="D183" s="121" t="s">
        <v>158</v>
      </c>
      <c r="E183" s="121" t="str">
        <f>E180</f>
        <v>Количество объектов рекультивации</v>
      </c>
      <c r="F183" s="121" t="str">
        <f>F184</f>
        <v>ед.</v>
      </c>
      <c r="G183" s="125">
        <f>G184+G185</f>
        <v>2</v>
      </c>
      <c r="H183" s="120" t="s">
        <v>85</v>
      </c>
      <c r="I183" s="125">
        <f>I184+I185</f>
        <v>1</v>
      </c>
      <c r="J183" s="125">
        <f>J184+J185</f>
        <v>1</v>
      </c>
      <c r="K183" s="122">
        <f>K184+K185</f>
        <v>8173.87</v>
      </c>
      <c r="L183" s="122">
        <f>L184+L185</f>
        <v>20000</v>
      </c>
      <c r="M183" s="122">
        <f>M184+M185</f>
        <v>20000</v>
      </c>
    </row>
    <row r="184" spans="1:13" ht="49.5" customHeight="1" x14ac:dyDescent="0.25">
      <c r="A184" s="61" t="s">
        <v>93</v>
      </c>
      <c r="B184" s="60">
        <v>96111</v>
      </c>
      <c r="C184" s="60" t="s">
        <v>157</v>
      </c>
      <c r="D184" s="60" t="s">
        <v>227</v>
      </c>
      <c r="E184" s="60" t="str">
        <f>E183</f>
        <v>Количество объектов рекультивации</v>
      </c>
      <c r="F184" s="60" t="s">
        <v>115</v>
      </c>
      <c r="G184" s="55">
        <v>1</v>
      </c>
      <c r="H184" s="74">
        <v>45261</v>
      </c>
      <c r="I184" s="60">
        <v>0</v>
      </c>
      <c r="J184" s="71">
        <v>0</v>
      </c>
      <c r="K184" s="58">
        <v>3173.87</v>
      </c>
      <c r="L184" s="58">
        <v>0</v>
      </c>
      <c r="M184" s="58">
        <v>0</v>
      </c>
    </row>
    <row r="185" spans="1:13" ht="51.75" customHeight="1" x14ac:dyDescent="0.25">
      <c r="A185" s="61" t="s">
        <v>93</v>
      </c>
      <c r="B185" s="60">
        <v>96111</v>
      </c>
      <c r="C185" s="60" t="s">
        <v>150</v>
      </c>
      <c r="D185" s="60" t="s">
        <v>197</v>
      </c>
      <c r="E185" s="60" t="str">
        <f>E183</f>
        <v>Количество объектов рекультивации</v>
      </c>
      <c r="F185" s="60" t="s">
        <v>115</v>
      </c>
      <c r="G185" s="55">
        <v>1</v>
      </c>
      <c r="H185" s="74">
        <v>45261</v>
      </c>
      <c r="I185" s="60">
        <v>1</v>
      </c>
      <c r="J185" s="71">
        <v>1</v>
      </c>
      <c r="K185" s="58">
        <v>5000</v>
      </c>
      <c r="L185" s="58">
        <v>20000</v>
      </c>
      <c r="M185" s="58">
        <v>20000</v>
      </c>
    </row>
    <row r="186" spans="1:13" ht="58.5" customHeight="1" x14ac:dyDescent="0.25">
      <c r="A186" s="120" t="s">
        <v>93</v>
      </c>
      <c r="B186" s="121">
        <v>96113</v>
      </c>
      <c r="C186" s="121" t="s">
        <v>85</v>
      </c>
      <c r="D186" s="121" t="s">
        <v>159</v>
      </c>
      <c r="E186" s="121" t="s">
        <v>160</v>
      </c>
      <c r="F186" s="121" t="s">
        <v>161</v>
      </c>
      <c r="G186" s="121">
        <v>0</v>
      </c>
      <c r="H186" s="120" t="s">
        <v>85</v>
      </c>
      <c r="I186" s="121">
        <f>I187</f>
        <v>611.96</v>
      </c>
      <c r="J186" s="124">
        <v>0</v>
      </c>
      <c r="K186" s="122">
        <f>K187</f>
        <v>0</v>
      </c>
      <c r="L186" s="122">
        <f>L187</f>
        <v>45897.15</v>
      </c>
      <c r="M186" s="122">
        <f>M187</f>
        <v>0</v>
      </c>
    </row>
    <row r="187" spans="1:13" ht="50.1" customHeight="1" x14ac:dyDescent="0.25">
      <c r="A187" s="61" t="s">
        <v>93</v>
      </c>
      <c r="B187" s="60">
        <v>96113</v>
      </c>
      <c r="C187" s="60" t="s">
        <v>120</v>
      </c>
      <c r="D187" s="60" t="s">
        <v>223</v>
      </c>
      <c r="E187" s="60" t="s">
        <v>160</v>
      </c>
      <c r="F187" s="60" t="str">
        <f>F186</f>
        <v>тыс. шт.</v>
      </c>
      <c r="G187" s="60">
        <v>0</v>
      </c>
      <c r="H187" s="74" t="s">
        <v>85</v>
      </c>
      <c r="I187" s="60">
        <v>611.96</v>
      </c>
      <c r="J187" s="71">
        <v>0</v>
      </c>
      <c r="K187" s="58">
        <v>0</v>
      </c>
      <c r="L187" s="58">
        <v>45897.15</v>
      </c>
      <c r="M187" s="58">
        <v>0</v>
      </c>
    </row>
    <row r="188" spans="1:13" ht="47.25" customHeight="1" x14ac:dyDescent="0.25">
      <c r="A188" s="120" t="s">
        <v>93</v>
      </c>
      <c r="B188" s="121">
        <v>96114</v>
      </c>
      <c r="C188" s="121" t="s">
        <v>85</v>
      </c>
      <c r="D188" s="121" t="s">
        <v>301</v>
      </c>
      <c r="E188" s="121" t="s">
        <v>302</v>
      </c>
      <c r="F188" s="121" t="str">
        <f>F181</f>
        <v>ед.</v>
      </c>
      <c r="G188" s="121">
        <f>G189</f>
        <v>6</v>
      </c>
      <c r="H188" s="120" t="s">
        <v>85</v>
      </c>
      <c r="I188" s="120">
        <f>I189</f>
        <v>6</v>
      </c>
      <c r="J188" s="120">
        <f>J189</f>
        <v>6</v>
      </c>
      <c r="K188" s="122">
        <f>K189</f>
        <v>163.12</v>
      </c>
      <c r="L188" s="122">
        <f>L189</f>
        <v>163.12</v>
      </c>
      <c r="M188" s="122">
        <f>M189</f>
        <v>163.12</v>
      </c>
    </row>
    <row r="189" spans="1:13" ht="50.1" customHeight="1" x14ac:dyDescent="0.25">
      <c r="A189" s="61" t="s">
        <v>93</v>
      </c>
      <c r="B189" s="60">
        <v>96114</v>
      </c>
      <c r="C189" s="60" t="s">
        <v>148</v>
      </c>
      <c r="D189" s="60" t="s">
        <v>304</v>
      </c>
      <c r="E189" s="58" t="s">
        <v>302</v>
      </c>
      <c r="F189" s="60" t="s">
        <v>115</v>
      </c>
      <c r="G189" s="60">
        <v>6</v>
      </c>
      <c r="H189" s="74">
        <v>45261</v>
      </c>
      <c r="I189" s="60">
        <v>6</v>
      </c>
      <c r="J189" s="71">
        <v>6</v>
      </c>
      <c r="K189" s="58">
        <v>163.12</v>
      </c>
      <c r="L189" s="58">
        <v>163.12</v>
      </c>
      <c r="M189" s="58">
        <v>163.12</v>
      </c>
    </row>
    <row r="190" spans="1:13" ht="54" customHeight="1" x14ac:dyDescent="0.25">
      <c r="A190" s="120" t="s">
        <v>93</v>
      </c>
      <c r="B190" s="121">
        <v>96121</v>
      </c>
      <c r="C190" s="121" t="s">
        <v>85</v>
      </c>
      <c r="D190" s="121" t="s">
        <v>214</v>
      </c>
      <c r="E190" s="121" t="str">
        <f>E181</f>
        <v>Количество обустроенных контейнерных площадок</v>
      </c>
      <c r="F190" s="121" t="str">
        <f>F181</f>
        <v>ед.</v>
      </c>
      <c r="G190" s="121">
        <f>G191</f>
        <v>19</v>
      </c>
      <c r="H190" s="120" t="s">
        <v>85</v>
      </c>
      <c r="I190" s="121">
        <f>I191</f>
        <v>15</v>
      </c>
      <c r="J190" s="121">
        <f>J191</f>
        <v>15</v>
      </c>
      <c r="K190" s="122">
        <f>K191</f>
        <v>34643.269999999997</v>
      </c>
      <c r="L190" s="122">
        <f>L191</f>
        <v>30000</v>
      </c>
      <c r="M190" s="122">
        <f>M191</f>
        <v>30000</v>
      </c>
    </row>
    <row r="191" spans="1:13" ht="60" customHeight="1" x14ac:dyDescent="0.25">
      <c r="A191" s="61" t="s">
        <v>93</v>
      </c>
      <c r="B191" s="60">
        <v>96121</v>
      </c>
      <c r="C191" s="60" t="s">
        <v>148</v>
      </c>
      <c r="D191" s="60" t="s">
        <v>104</v>
      </c>
      <c r="E191" s="58" t="str">
        <f>E190</f>
        <v>Количество обустроенных контейнерных площадок</v>
      </c>
      <c r="F191" s="60" t="s">
        <v>115</v>
      </c>
      <c r="G191" s="60">
        <v>19</v>
      </c>
      <c r="H191" s="74">
        <v>45261</v>
      </c>
      <c r="I191" s="60">
        <v>15</v>
      </c>
      <c r="J191" s="60">
        <v>15</v>
      </c>
      <c r="K191" s="58">
        <v>34643.269999999997</v>
      </c>
      <c r="L191" s="58">
        <v>30000</v>
      </c>
      <c r="M191" s="58">
        <v>30000</v>
      </c>
    </row>
    <row r="192" spans="1:13" ht="31.5" x14ac:dyDescent="0.25">
      <c r="A192" s="120" t="s">
        <v>93</v>
      </c>
      <c r="B192" s="121" t="s">
        <v>198</v>
      </c>
      <c r="C192" s="121" t="s">
        <v>85</v>
      </c>
      <c r="D192" s="121" t="s">
        <v>215</v>
      </c>
      <c r="E192" s="121" t="str">
        <f>E182</f>
        <v>Количество урн для  раздельного сбора отходов</v>
      </c>
      <c r="F192" s="121" t="str">
        <f>F185</f>
        <v>ед.</v>
      </c>
      <c r="G192" s="121">
        <f>G193</f>
        <v>28</v>
      </c>
      <c r="H192" s="120" t="s">
        <v>85</v>
      </c>
      <c r="I192" s="121">
        <f>I193</f>
        <v>0</v>
      </c>
      <c r="J192" s="121">
        <f>J193</f>
        <v>0</v>
      </c>
      <c r="K192" s="122">
        <f>K193</f>
        <v>1442.42</v>
      </c>
      <c r="L192" s="122">
        <f>L193</f>
        <v>0</v>
      </c>
      <c r="M192" s="122">
        <f>M193</f>
        <v>0</v>
      </c>
    </row>
    <row r="193" spans="1:15" ht="87" customHeight="1" x14ac:dyDescent="0.25">
      <c r="A193" s="61" t="s">
        <v>93</v>
      </c>
      <c r="B193" s="60" t="s">
        <v>198</v>
      </c>
      <c r="C193" s="60" t="s">
        <v>148</v>
      </c>
      <c r="D193" s="60" t="s">
        <v>228</v>
      </c>
      <c r="E193" s="58" t="str">
        <f>E192</f>
        <v>Количество урн для  раздельного сбора отходов</v>
      </c>
      <c r="F193" s="60" t="s">
        <v>115</v>
      </c>
      <c r="G193" s="60">
        <v>28</v>
      </c>
      <c r="H193" s="74">
        <v>45017</v>
      </c>
      <c r="I193" s="60">
        <v>0</v>
      </c>
      <c r="J193" s="71">
        <v>0</v>
      </c>
      <c r="K193" s="58">
        <v>1442.42</v>
      </c>
      <c r="L193" s="58">
        <v>0</v>
      </c>
      <c r="M193" s="58">
        <v>0</v>
      </c>
    </row>
    <row r="194" spans="1:15" ht="66" customHeight="1" x14ac:dyDescent="0.25">
      <c r="A194" s="169" t="s">
        <v>134</v>
      </c>
      <c r="B194" s="168" t="s">
        <v>85</v>
      </c>
      <c r="C194" s="168" t="s">
        <v>85</v>
      </c>
      <c r="D194" s="186" t="s">
        <v>135</v>
      </c>
      <c r="E194" s="168" t="s">
        <v>231</v>
      </c>
      <c r="F194" s="168" t="s">
        <v>117</v>
      </c>
      <c r="G194" s="170">
        <v>1568</v>
      </c>
      <c r="H194" s="169" t="s">
        <v>85</v>
      </c>
      <c r="I194" s="168">
        <f>I196</f>
        <v>1568</v>
      </c>
      <c r="J194" s="187">
        <f>J196</f>
        <v>1568</v>
      </c>
      <c r="K194" s="175">
        <f>K196</f>
        <v>28706.23</v>
      </c>
      <c r="L194" s="175">
        <f>L196</f>
        <v>29918.12</v>
      </c>
      <c r="M194" s="175">
        <f>M196</f>
        <v>31202.73</v>
      </c>
    </row>
    <row r="195" spans="1:15" ht="92.25" customHeight="1" x14ac:dyDescent="0.25">
      <c r="A195" s="86" t="str">
        <f>[1]Отчет!A624</f>
        <v>09</v>
      </c>
      <c r="B195" s="86">
        <f>[1]Отчет!B624</f>
        <v>96112</v>
      </c>
      <c r="C195" s="86" t="str">
        <f>[1]Отчет!C624</f>
        <v>х</v>
      </c>
      <c r="D195" s="123" t="str">
        <f>[1]Отчет!D624</f>
        <v>Охрана лесов от пожаров, загрязнения и иного негативного воздействия, защита лесов от вредных организмов, воспроизводство городских лесов</v>
      </c>
      <c r="E195" s="86" t="s">
        <v>231</v>
      </c>
      <c r="F195" s="86" t="str">
        <f>[1]Отчет!F624</f>
        <v>га</v>
      </c>
      <c r="G195" s="68">
        <f>[1]Отчет!G624</f>
        <v>1568</v>
      </c>
      <c r="H195" s="86" t="s">
        <v>85</v>
      </c>
      <c r="I195" s="66">
        <f>I196</f>
        <v>1568</v>
      </c>
      <c r="J195" s="57">
        <f>J196</f>
        <v>1568</v>
      </c>
      <c r="K195" s="67">
        <f>K196</f>
        <v>28706.23</v>
      </c>
      <c r="L195" s="67">
        <f>L196</f>
        <v>29918.12</v>
      </c>
      <c r="M195" s="67">
        <f>M196</f>
        <v>31202.73</v>
      </c>
    </row>
    <row r="196" spans="1:15" ht="69.75" customHeight="1" x14ac:dyDescent="0.25">
      <c r="A196" s="29" t="s">
        <v>134</v>
      </c>
      <c r="B196" s="29">
        <v>96112</v>
      </c>
      <c r="C196" s="60" t="s">
        <v>152</v>
      </c>
      <c r="D196" s="60" t="s">
        <v>135</v>
      </c>
      <c r="E196" s="28" t="str">
        <f>E194</f>
        <v>Площадь городских лесов</v>
      </c>
      <c r="F196" s="28" t="str">
        <f>F194</f>
        <v>га</v>
      </c>
      <c r="G196" s="32">
        <v>1568</v>
      </c>
      <c r="H196" s="74">
        <v>45261</v>
      </c>
      <c r="I196" s="28">
        <v>1568</v>
      </c>
      <c r="J196" s="38">
        <v>1568</v>
      </c>
      <c r="K196" s="39">
        <v>28706.23</v>
      </c>
      <c r="L196" s="39">
        <v>29918.12</v>
      </c>
      <c r="M196" s="39">
        <v>31202.73</v>
      </c>
    </row>
    <row r="197" spans="1:15" ht="114.75" customHeight="1" x14ac:dyDescent="0.25">
      <c r="A197" s="169" t="s">
        <v>303</v>
      </c>
      <c r="B197" s="168" t="s">
        <v>85</v>
      </c>
      <c r="C197" s="168" t="s">
        <v>85</v>
      </c>
      <c r="D197" s="168" t="str">
        <f>[1]Отчет!$D$632</f>
        <v>Международный проект "Сохранение и устойчивое использование водных рекреационных объектов в приграничных городах Кентшине и Калининграде"</v>
      </c>
      <c r="E197" s="168" t="s">
        <v>107</v>
      </c>
      <c r="F197" s="168" t="s">
        <v>115</v>
      </c>
      <c r="G197" s="168">
        <f>G199</f>
        <v>2</v>
      </c>
      <c r="H197" s="169" t="s">
        <v>85</v>
      </c>
      <c r="I197" s="187">
        <f>I198</f>
        <v>0</v>
      </c>
      <c r="J197" s="187">
        <f>J198</f>
        <v>0</v>
      </c>
      <c r="K197" s="175">
        <f>K199</f>
        <v>31201.52</v>
      </c>
      <c r="L197" s="175">
        <f>L199</f>
        <v>0</v>
      </c>
      <c r="M197" s="175">
        <f>M199</f>
        <v>0</v>
      </c>
    </row>
    <row r="198" spans="1:15" ht="42" customHeight="1" x14ac:dyDescent="0.25">
      <c r="A198" s="120" t="s">
        <v>303</v>
      </c>
      <c r="B198" s="121">
        <v>85721</v>
      </c>
      <c r="C198" s="121" t="s">
        <v>85</v>
      </c>
      <c r="D198" s="121" t="s">
        <v>101</v>
      </c>
      <c r="E198" s="121" t="s">
        <v>107</v>
      </c>
      <c r="F198" s="121" t="str">
        <f>F190</f>
        <v>ед.</v>
      </c>
      <c r="G198" s="121">
        <f>G199</f>
        <v>2</v>
      </c>
      <c r="H198" s="120" t="s">
        <v>85</v>
      </c>
      <c r="I198" s="121">
        <f>I199</f>
        <v>0</v>
      </c>
      <c r="J198" s="121">
        <f>J199</f>
        <v>0</v>
      </c>
      <c r="K198" s="122">
        <f>K199</f>
        <v>31201.52</v>
      </c>
      <c r="L198" s="122">
        <f>L199</f>
        <v>0</v>
      </c>
      <c r="M198" s="122">
        <f>M199</f>
        <v>0</v>
      </c>
      <c r="N198" s="160"/>
    </row>
    <row r="199" spans="1:15" ht="53.25" customHeight="1" x14ac:dyDescent="0.25">
      <c r="A199" s="103" t="s">
        <v>303</v>
      </c>
      <c r="B199" s="102">
        <v>85721</v>
      </c>
      <c r="C199" s="102" t="s">
        <v>148</v>
      </c>
      <c r="D199" s="102" t="str">
        <f>[1]Отчет!$D$640</f>
        <v>Благоустройство территории вокруг озер Летнего и Зимнего</v>
      </c>
      <c r="E199" s="102" t="str">
        <f>E197</f>
        <v>Количество объектов</v>
      </c>
      <c r="F199" s="102" t="s">
        <v>115</v>
      </c>
      <c r="G199" s="102">
        <v>2</v>
      </c>
      <c r="H199" s="74">
        <v>45261</v>
      </c>
      <c r="I199" s="104">
        <v>0</v>
      </c>
      <c r="J199" s="104">
        <v>0</v>
      </c>
      <c r="K199" s="39">
        <v>31201.52</v>
      </c>
      <c r="L199" s="39">
        <v>0</v>
      </c>
      <c r="M199" s="39">
        <v>0</v>
      </c>
      <c r="N199" s="160"/>
    </row>
    <row r="200" spans="1:15" ht="53.25" customHeight="1" x14ac:dyDescent="0.25">
      <c r="A200" s="169" t="s">
        <v>136</v>
      </c>
      <c r="B200" s="168" t="s">
        <v>85</v>
      </c>
      <c r="C200" s="168" t="s">
        <v>85</v>
      </c>
      <c r="D200" s="168" t="s">
        <v>138</v>
      </c>
      <c r="E200" s="168" t="s">
        <v>111</v>
      </c>
      <c r="F200" s="168" t="s">
        <v>115</v>
      </c>
      <c r="G200" s="168">
        <f>G202</f>
        <v>8</v>
      </c>
      <c r="H200" s="169" t="s">
        <v>85</v>
      </c>
      <c r="I200" s="169" t="s">
        <v>325</v>
      </c>
      <c r="J200" s="187">
        <v>8</v>
      </c>
      <c r="K200" s="175">
        <f>K202</f>
        <v>26378.66</v>
      </c>
      <c r="L200" s="175">
        <f>L202</f>
        <v>26378.66</v>
      </c>
      <c r="M200" s="175">
        <f>M202</f>
        <v>26378.66</v>
      </c>
    </row>
    <row r="201" spans="1:15" ht="49.5" customHeight="1" x14ac:dyDescent="0.25">
      <c r="A201" s="120" t="s">
        <v>136</v>
      </c>
      <c r="B201" s="121">
        <v>85311</v>
      </c>
      <c r="C201" s="121" t="s">
        <v>85</v>
      </c>
      <c r="D201" s="121" t="s">
        <v>138</v>
      </c>
      <c r="E201" s="121" t="s">
        <v>111</v>
      </c>
      <c r="F201" s="121" t="str">
        <f>F193</f>
        <v>ед.</v>
      </c>
      <c r="G201" s="121">
        <f>G202</f>
        <v>8</v>
      </c>
      <c r="H201" s="120" t="s">
        <v>85</v>
      </c>
      <c r="I201" s="121">
        <f>I202</f>
        <v>8</v>
      </c>
      <c r="J201" s="121">
        <f>J202</f>
        <v>8</v>
      </c>
      <c r="K201" s="122">
        <f>K202</f>
        <v>26378.66</v>
      </c>
      <c r="L201" s="122">
        <f>L202</f>
        <v>26378.66</v>
      </c>
      <c r="M201" s="122">
        <f>M202</f>
        <v>26378.66</v>
      </c>
    </row>
    <row r="202" spans="1:15" ht="49.5" customHeight="1" x14ac:dyDescent="0.25">
      <c r="A202" s="163" t="s">
        <v>136</v>
      </c>
      <c r="B202" s="161">
        <v>85311</v>
      </c>
      <c r="C202" s="161" t="s">
        <v>137</v>
      </c>
      <c r="D202" s="161" t="s">
        <v>138</v>
      </c>
      <c r="E202" s="161" t="str">
        <f>E200</f>
        <v>Количество мероприятий</v>
      </c>
      <c r="F202" s="161" t="s">
        <v>115</v>
      </c>
      <c r="G202" s="161">
        <v>8</v>
      </c>
      <c r="H202" s="74">
        <v>45261</v>
      </c>
      <c r="I202" s="162">
        <v>8</v>
      </c>
      <c r="J202" s="162">
        <v>8</v>
      </c>
      <c r="K202" s="39">
        <v>26378.66</v>
      </c>
      <c r="L202" s="39">
        <v>26378.66</v>
      </c>
      <c r="M202" s="39">
        <v>26378.66</v>
      </c>
    </row>
    <row r="203" spans="1:15" ht="53.25" customHeight="1" x14ac:dyDescent="0.25">
      <c r="A203" s="168">
        <v>12</v>
      </c>
      <c r="B203" s="168" t="s">
        <v>85</v>
      </c>
      <c r="C203" s="169" t="s">
        <v>85</v>
      </c>
      <c r="D203" s="168" t="s">
        <v>105</v>
      </c>
      <c r="E203" s="168" t="s">
        <v>107</v>
      </c>
      <c r="F203" s="168" t="s">
        <v>115</v>
      </c>
      <c r="G203" s="170">
        <f>G204</f>
        <v>13</v>
      </c>
      <c r="H203" s="181" t="s">
        <v>85</v>
      </c>
      <c r="I203" s="170">
        <f>I204</f>
        <v>13</v>
      </c>
      <c r="J203" s="179">
        <f>J204</f>
        <v>13</v>
      </c>
      <c r="K203" s="175">
        <f>K204+K208+K226</f>
        <v>251419.86</v>
      </c>
      <c r="L203" s="175">
        <f>L204+L208+L226</f>
        <v>114255.5</v>
      </c>
      <c r="M203" s="175">
        <f>M204+M208+M226</f>
        <v>74219.02</v>
      </c>
      <c r="N203" s="160"/>
    </row>
    <row r="204" spans="1:15" ht="55.5" customHeight="1" x14ac:dyDescent="0.25">
      <c r="A204" s="66">
        <v>12</v>
      </c>
      <c r="B204" s="66">
        <v>85711</v>
      </c>
      <c r="C204" s="86" t="s">
        <v>85</v>
      </c>
      <c r="D204" s="66" t="s">
        <v>146</v>
      </c>
      <c r="E204" s="66" t="s">
        <v>107</v>
      </c>
      <c r="F204" s="66" t="s">
        <v>115</v>
      </c>
      <c r="G204" s="68">
        <f>G205+G206+G207</f>
        <v>13</v>
      </c>
      <c r="H204" s="86" t="s">
        <v>85</v>
      </c>
      <c r="I204" s="68">
        <f>I205+I206+I207</f>
        <v>13</v>
      </c>
      <c r="J204" s="64">
        <f>J205+J206+J207</f>
        <v>13</v>
      </c>
      <c r="K204" s="67">
        <f>K205+K206+K207</f>
        <v>69086.28</v>
      </c>
      <c r="L204" s="67">
        <f>L205+L206+L207</f>
        <v>67259.98</v>
      </c>
      <c r="M204" s="67">
        <f>M205+M206+M207</f>
        <v>69219.02</v>
      </c>
      <c r="N204" s="160"/>
    </row>
    <row r="205" spans="1:15" ht="57.75" customHeight="1" x14ac:dyDescent="0.25">
      <c r="A205" s="28">
        <v>12</v>
      </c>
      <c r="B205" s="28">
        <v>85711</v>
      </c>
      <c r="C205" s="29" t="s">
        <v>148</v>
      </c>
      <c r="D205" s="28" t="s">
        <v>235</v>
      </c>
      <c r="E205" s="28" t="s">
        <v>112</v>
      </c>
      <c r="F205" s="28" t="s">
        <v>115</v>
      </c>
      <c r="G205" s="32">
        <v>4</v>
      </c>
      <c r="H205" s="74">
        <v>45170</v>
      </c>
      <c r="I205" s="32">
        <v>4</v>
      </c>
      <c r="J205" s="36">
        <v>4</v>
      </c>
      <c r="K205" s="39">
        <v>6094.71</v>
      </c>
      <c r="L205" s="39">
        <v>5004</v>
      </c>
      <c r="M205" s="39">
        <v>5004</v>
      </c>
    </row>
    <row r="206" spans="1:15" ht="59.25" customHeight="1" x14ac:dyDescent="0.25">
      <c r="A206" s="29" t="s">
        <v>94</v>
      </c>
      <c r="B206" s="28">
        <v>85711</v>
      </c>
      <c r="C206" s="29" t="s">
        <v>152</v>
      </c>
      <c r="D206" s="33" t="s">
        <v>222</v>
      </c>
      <c r="E206" s="28" t="s">
        <v>143</v>
      </c>
      <c r="F206" s="28" t="s">
        <v>115</v>
      </c>
      <c r="G206" s="32">
        <v>1</v>
      </c>
      <c r="H206" s="74">
        <v>45261</v>
      </c>
      <c r="I206" s="32">
        <v>1</v>
      </c>
      <c r="J206" s="36">
        <v>1</v>
      </c>
      <c r="K206" s="39">
        <v>5133.3500000000004</v>
      </c>
      <c r="L206" s="39">
        <v>4539.3500000000004</v>
      </c>
      <c r="M206" s="39">
        <v>4539.3500000000004</v>
      </c>
    </row>
    <row r="207" spans="1:15" ht="43.5" customHeight="1" x14ac:dyDescent="0.25">
      <c r="A207" s="161">
        <v>12</v>
      </c>
      <c r="B207" s="161">
        <v>85711</v>
      </c>
      <c r="C207" s="163" t="s">
        <v>137</v>
      </c>
      <c r="D207" s="161" t="s">
        <v>156</v>
      </c>
      <c r="E207" s="161" t="s">
        <v>112</v>
      </c>
      <c r="F207" s="161" t="s">
        <v>115</v>
      </c>
      <c r="G207" s="32">
        <v>8</v>
      </c>
      <c r="H207" s="74">
        <v>45261</v>
      </c>
      <c r="I207" s="32">
        <v>8</v>
      </c>
      <c r="J207" s="36">
        <v>8</v>
      </c>
      <c r="K207" s="39">
        <v>57858.22</v>
      </c>
      <c r="L207" s="39">
        <v>57716.63</v>
      </c>
      <c r="M207" s="39">
        <v>59675.67</v>
      </c>
      <c r="O207" s="30"/>
    </row>
    <row r="208" spans="1:15" ht="30.75" customHeight="1" x14ac:dyDescent="0.25">
      <c r="A208" s="219">
        <v>12</v>
      </c>
      <c r="B208" s="219">
        <v>85721</v>
      </c>
      <c r="C208" s="217" t="s">
        <v>85</v>
      </c>
      <c r="D208" s="219" t="s">
        <v>216</v>
      </c>
      <c r="E208" s="130" t="s">
        <v>107</v>
      </c>
      <c r="F208" s="66" t="s">
        <v>115</v>
      </c>
      <c r="G208" s="68">
        <f>G210+G214+G215+G216+G225+G213+G211</f>
        <v>5</v>
      </c>
      <c r="H208" s="86" t="s">
        <v>85</v>
      </c>
      <c r="I208" s="68">
        <f>I211+I214+I224+I227+I215+I216+I225+I213</f>
        <v>1</v>
      </c>
      <c r="J208" s="108">
        <f>J210+J211+J213</f>
        <v>1</v>
      </c>
      <c r="K208" s="237">
        <f>K210+K211+K214+K224+K225+K215+K216+K217+K218+K219+K220+K221+K222+K223+K212+K213</f>
        <v>148486.28999999998</v>
      </c>
      <c r="L208" s="237">
        <f>L210+L211+L214+L224+L225+L215+L216+L217+L220+L218+L219+L221+L222+L223+L212+L213</f>
        <v>46995.519999999997</v>
      </c>
      <c r="M208" s="237">
        <f>M210+M211+M214+M224+M225+M215+M216+M217+M218+M219+M220+M221+M222+M223+M213+M212</f>
        <v>5000</v>
      </c>
    </row>
    <row r="209" spans="1:14" ht="31.5" customHeight="1" x14ac:dyDescent="0.25">
      <c r="A209" s="220"/>
      <c r="B209" s="220"/>
      <c r="C209" s="218"/>
      <c r="D209" s="220"/>
      <c r="E209" s="130" t="s">
        <v>218</v>
      </c>
      <c r="F209" s="130" t="s">
        <v>115</v>
      </c>
      <c r="G209" s="68">
        <f>G220+G222+G212</f>
        <v>2</v>
      </c>
      <c r="H209" s="129" t="s">
        <v>85</v>
      </c>
      <c r="I209" s="68">
        <f>I220+I222+I212</f>
        <v>1</v>
      </c>
      <c r="J209" s="108">
        <f>J220+J222+J212</f>
        <v>0</v>
      </c>
      <c r="K209" s="238"/>
      <c r="L209" s="238"/>
      <c r="M209" s="238"/>
    </row>
    <row r="210" spans="1:14" ht="54" customHeight="1" x14ac:dyDescent="0.25">
      <c r="A210" s="161">
        <v>12</v>
      </c>
      <c r="B210" s="161">
        <v>85721</v>
      </c>
      <c r="C210" s="163" t="s">
        <v>148</v>
      </c>
      <c r="D210" s="161" t="s">
        <v>360</v>
      </c>
      <c r="E210" s="161" t="s">
        <v>112</v>
      </c>
      <c r="F210" s="161" t="s">
        <v>115</v>
      </c>
      <c r="G210" s="32">
        <v>1</v>
      </c>
      <c r="H210" s="74">
        <v>45261</v>
      </c>
      <c r="I210" s="32">
        <v>0</v>
      </c>
      <c r="J210" s="36">
        <v>0</v>
      </c>
      <c r="K210" s="39">
        <v>4204.37</v>
      </c>
      <c r="L210" s="39">
        <v>0</v>
      </c>
      <c r="M210" s="39">
        <v>0</v>
      </c>
      <c r="N210" s="24"/>
    </row>
    <row r="211" spans="1:14" ht="56.25" customHeight="1" x14ac:dyDescent="0.25">
      <c r="A211" s="161">
        <v>12</v>
      </c>
      <c r="B211" s="161">
        <v>85721</v>
      </c>
      <c r="C211" s="163" t="s">
        <v>148</v>
      </c>
      <c r="D211" s="161" t="s">
        <v>361</v>
      </c>
      <c r="E211" s="161" t="s">
        <v>112</v>
      </c>
      <c r="F211" s="161" t="s">
        <v>115</v>
      </c>
      <c r="G211" s="32">
        <v>0</v>
      </c>
      <c r="H211" s="74" t="s">
        <v>85</v>
      </c>
      <c r="I211" s="32">
        <v>1</v>
      </c>
      <c r="J211" s="36">
        <v>0</v>
      </c>
      <c r="K211" s="39">
        <v>0</v>
      </c>
      <c r="L211" s="39">
        <v>44495.519999999997</v>
      </c>
      <c r="M211" s="39">
        <v>0</v>
      </c>
      <c r="N211" s="24"/>
    </row>
    <row r="212" spans="1:14" ht="78" customHeight="1" x14ac:dyDescent="0.25">
      <c r="A212" s="161">
        <v>12</v>
      </c>
      <c r="B212" s="161">
        <v>85721</v>
      </c>
      <c r="C212" s="163" t="s">
        <v>148</v>
      </c>
      <c r="D212" s="161" t="s">
        <v>362</v>
      </c>
      <c r="E212" s="161" t="s">
        <v>218</v>
      </c>
      <c r="F212" s="161" t="s">
        <v>115</v>
      </c>
      <c r="G212" s="32">
        <v>0</v>
      </c>
      <c r="H212" s="74" t="s">
        <v>85</v>
      </c>
      <c r="I212" s="32">
        <v>1</v>
      </c>
      <c r="J212" s="36">
        <v>0</v>
      </c>
      <c r="K212" s="39">
        <v>0</v>
      </c>
      <c r="L212" s="39">
        <v>2500</v>
      </c>
      <c r="M212" s="39">
        <v>0</v>
      </c>
      <c r="N212" s="24"/>
    </row>
    <row r="213" spans="1:14" ht="51.75" customHeight="1" x14ac:dyDescent="0.25">
      <c r="A213" s="141">
        <v>12</v>
      </c>
      <c r="B213" s="141">
        <v>85721</v>
      </c>
      <c r="C213" s="142" t="s">
        <v>148</v>
      </c>
      <c r="D213" s="141" t="s">
        <v>318</v>
      </c>
      <c r="E213" s="141" t="s">
        <v>112</v>
      </c>
      <c r="F213" s="141" t="s">
        <v>115</v>
      </c>
      <c r="G213" s="32">
        <v>0</v>
      </c>
      <c r="H213" s="74" t="s">
        <v>85</v>
      </c>
      <c r="I213" s="32">
        <v>0</v>
      </c>
      <c r="J213" s="36">
        <v>1</v>
      </c>
      <c r="K213" s="39">
        <v>0</v>
      </c>
      <c r="L213" s="39">
        <v>0</v>
      </c>
      <c r="M213" s="39">
        <v>5000</v>
      </c>
    </row>
    <row r="214" spans="1:14" ht="54" customHeight="1" x14ac:dyDescent="0.25">
      <c r="A214" s="28">
        <v>12</v>
      </c>
      <c r="B214" s="28">
        <v>85721</v>
      </c>
      <c r="C214" s="29" t="s">
        <v>152</v>
      </c>
      <c r="D214" s="28" t="s">
        <v>199</v>
      </c>
      <c r="E214" s="28" t="s">
        <v>107</v>
      </c>
      <c r="F214" s="28" t="s">
        <v>115</v>
      </c>
      <c r="G214" s="32">
        <v>1</v>
      </c>
      <c r="H214" s="74">
        <v>45261</v>
      </c>
      <c r="I214" s="32">
        <v>0</v>
      </c>
      <c r="J214" s="36">
        <v>0</v>
      </c>
      <c r="K214" s="39">
        <v>22020</v>
      </c>
      <c r="L214" s="39">
        <v>0</v>
      </c>
      <c r="M214" s="39">
        <v>0</v>
      </c>
    </row>
    <row r="215" spans="1:14" ht="59.25" customHeight="1" x14ac:dyDescent="0.25">
      <c r="A215" s="127" t="str">
        <f>[2]Отчет!A679</f>
        <v>12</v>
      </c>
      <c r="B215" s="127">
        <f>[2]Отчет!B679</f>
        <v>85721</v>
      </c>
      <c r="C215" s="128" t="str">
        <f>[2]Отчет!C679</f>
        <v>КпСП</v>
      </c>
      <c r="D215" s="127" t="str">
        <f>[2]Отчет!D679</f>
        <v>Благоустройство территории парка им. Макса Ашманна</v>
      </c>
      <c r="E215" s="127" t="str">
        <f>[2]Отчет!E679</f>
        <v xml:space="preserve">Количество объектов  </v>
      </c>
      <c r="F215" s="127" t="str">
        <f>[2]Отчет!F679</f>
        <v>ед.</v>
      </c>
      <c r="G215" s="32">
        <v>1</v>
      </c>
      <c r="H215" s="74">
        <v>45200</v>
      </c>
      <c r="I215" s="32">
        <v>0</v>
      </c>
      <c r="J215" s="36">
        <v>0</v>
      </c>
      <c r="K215" s="39">
        <v>92051.36</v>
      </c>
      <c r="L215" s="39">
        <v>0</v>
      </c>
      <c r="M215" s="39">
        <v>0</v>
      </c>
    </row>
    <row r="216" spans="1:14" ht="69" customHeight="1" x14ac:dyDescent="0.25">
      <c r="A216" s="127">
        <f>[2]Отчет!A683</f>
        <v>12</v>
      </c>
      <c r="B216" s="127">
        <f>[2]Отчет!B683</f>
        <v>85721</v>
      </c>
      <c r="C216" s="128" t="str">
        <f>[2]Отчет!C683</f>
        <v>КпСП</v>
      </c>
      <c r="D216" s="127" t="str">
        <f>[2]Отчет!D683</f>
        <v>Поставка материалов для устройства покрытий тротуаров в "Центральном парке культуры и отдыха"</v>
      </c>
      <c r="E216" s="127" t="str">
        <f>[2]Отчет!E683</f>
        <v>Количество объектов</v>
      </c>
      <c r="F216" s="127" t="str">
        <f>[2]Отчет!F683</f>
        <v>ед.</v>
      </c>
      <c r="G216" s="32">
        <v>1</v>
      </c>
      <c r="H216" s="74">
        <v>45261</v>
      </c>
      <c r="I216" s="32">
        <v>0</v>
      </c>
      <c r="J216" s="36">
        <v>0</v>
      </c>
      <c r="K216" s="39">
        <v>505.63</v>
      </c>
      <c r="L216" s="39">
        <v>0</v>
      </c>
      <c r="M216" s="39">
        <v>0</v>
      </c>
    </row>
    <row r="217" spans="1:14" ht="77.25" customHeight="1" x14ac:dyDescent="0.25">
      <c r="A217" s="127">
        <f>[2]Отчет!A687</f>
        <v>12</v>
      </c>
      <c r="B217" s="127">
        <f>[2]Отчет!B687</f>
        <v>85721</v>
      </c>
      <c r="C217" s="128" t="str">
        <f>[2]Отчет!C687</f>
        <v>КпСП</v>
      </c>
      <c r="D217" s="127" t="str">
        <f>[2]Отчет!D687</f>
        <v>Работы по устройству покрытий тротуаров ("Центральный парк культуры и отдыха") по адресу: г.Калининград, пр-т Победы, 1</v>
      </c>
      <c r="E217" s="127" t="str">
        <f>[2]Отчет!E687</f>
        <v>Количество объектов</v>
      </c>
      <c r="F217" s="127" t="str">
        <f>[2]Отчет!F687</f>
        <v>ед.</v>
      </c>
      <c r="G217" s="32">
        <v>1</v>
      </c>
      <c r="H217" s="74">
        <v>45261</v>
      </c>
      <c r="I217" s="32">
        <v>0</v>
      </c>
      <c r="J217" s="36">
        <v>0</v>
      </c>
      <c r="K217" s="39">
        <v>491.61</v>
      </c>
      <c r="L217" s="39">
        <v>0</v>
      </c>
      <c r="M217" s="39">
        <v>0</v>
      </c>
    </row>
    <row r="218" spans="1:14" ht="61.5" customHeight="1" x14ac:dyDescent="0.25">
      <c r="A218" s="127">
        <f>[2]Отчет!A691</f>
        <v>12</v>
      </c>
      <c r="B218" s="127">
        <f>[2]Отчет!B691</f>
        <v>85721</v>
      </c>
      <c r="C218" s="128" t="str">
        <f>[2]Отчет!C691</f>
        <v>КпСП</v>
      </c>
      <c r="D218" s="127" t="str">
        <f>[2]Отчет!D691</f>
        <v>Работы по оборудованию парков для доступности маломобильных групп населения и инвалидов</v>
      </c>
      <c r="E218" s="127" t="str">
        <f>[2]Отчет!E691</f>
        <v>Количество объектов</v>
      </c>
      <c r="F218" s="127" t="str">
        <f>[2]Отчет!F691</f>
        <v>ед.</v>
      </c>
      <c r="G218" s="32">
        <v>1</v>
      </c>
      <c r="H218" s="74">
        <v>45261</v>
      </c>
      <c r="I218" s="32">
        <v>0</v>
      </c>
      <c r="J218" s="36">
        <v>0</v>
      </c>
      <c r="K218" s="39">
        <v>1261.31</v>
      </c>
      <c r="L218" s="39">
        <v>0</v>
      </c>
      <c r="M218" s="39">
        <v>0</v>
      </c>
    </row>
    <row r="219" spans="1:14" ht="49.5" customHeight="1" x14ac:dyDescent="0.25">
      <c r="A219" s="127">
        <f>[2]Отчет!A695</f>
        <v>12</v>
      </c>
      <c r="B219" s="127">
        <f>[2]Отчет!B695</f>
        <v>85721</v>
      </c>
      <c r="C219" s="128" t="str">
        <f>[2]Отчет!C695</f>
        <v>КпСП</v>
      </c>
      <c r="D219" s="127" t="str">
        <f>[2]Отчет!D695</f>
        <v xml:space="preserve">Ремонт детских и спортивных площадок </v>
      </c>
      <c r="E219" s="127" t="str">
        <f>[2]Отчет!E695</f>
        <v>Количество объектов</v>
      </c>
      <c r="F219" s="127" t="str">
        <f>[2]Отчет!F695</f>
        <v>ед.</v>
      </c>
      <c r="G219" s="32">
        <v>1</v>
      </c>
      <c r="H219" s="74">
        <v>45261</v>
      </c>
      <c r="I219" s="32">
        <v>0</v>
      </c>
      <c r="J219" s="36">
        <v>0</v>
      </c>
      <c r="K219" s="39">
        <v>934.51</v>
      </c>
      <c r="L219" s="39">
        <v>0</v>
      </c>
      <c r="M219" s="39">
        <v>0</v>
      </c>
    </row>
    <row r="220" spans="1:14" ht="56.25" customHeight="1" x14ac:dyDescent="0.25">
      <c r="A220" s="127">
        <f>[2]Отчет!A699</f>
        <v>12</v>
      </c>
      <c r="B220" s="127">
        <f>[2]Отчет!B699</f>
        <v>85721</v>
      </c>
      <c r="C220" s="128" t="str">
        <f>[2]Отчет!C699</f>
        <v>КпСП</v>
      </c>
      <c r="D220" s="127" t="str">
        <f>[2]Отчет!D699</f>
        <v xml:space="preserve">Разработка ПСД по системам технической безопасности </v>
      </c>
      <c r="E220" s="127" t="str">
        <f>[2]Отчет!E699</f>
        <v>Комплект проектной документации</v>
      </c>
      <c r="F220" s="127" t="str">
        <f>[2]Отчет!F699</f>
        <v>ед.</v>
      </c>
      <c r="G220" s="32">
        <v>1</v>
      </c>
      <c r="H220" s="74">
        <v>45261</v>
      </c>
      <c r="I220" s="32">
        <v>0</v>
      </c>
      <c r="J220" s="36">
        <v>0</v>
      </c>
      <c r="K220" s="39">
        <v>3765.83</v>
      </c>
      <c r="L220" s="39">
        <v>0</v>
      </c>
      <c r="M220" s="39">
        <v>0</v>
      </c>
    </row>
    <row r="221" spans="1:14" ht="38.25" customHeight="1" x14ac:dyDescent="0.25">
      <c r="A221" s="127">
        <f>[2]Отчет!A703</f>
        <v>12</v>
      </c>
      <c r="B221" s="127">
        <f>[2]Отчет!B703</f>
        <v>85721</v>
      </c>
      <c r="C221" s="128" t="str">
        <f>[2]Отчет!C703</f>
        <v>КпСП</v>
      </c>
      <c r="D221" s="127" t="str">
        <f>[2]Отчет!D703</f>
        <v xml:space="preserve">Изготовление и монтаж щита </v>
      </c>
      <c r="E221" s="127" t="str">
        <f>[2]Отчет!E703</f>
        <v>Количество щитов</v>
      </c>
      <c r="F221" s="127" t="str">
        <f>[2]Отчет!F703</f>
        <v>ед.</v>
      </c>
      <c r="G221" s="32">
        <v>2</v>
      </c>
      <c r="H221" s="74">
        <v>45261</v>
      </c>
      <c r="I221" s="32">
        <v>0</v>
      </c>
      <c r="J221" s="36">
        <v>0</v>
      </c>
      <c r="K221" s="39">
        <v>42.75</v>
      </c>
      <c r="L221" s="39">
        <v>0</v>
      </c>
      <c r="M221" s="39">
        <v>0</v>
      </c>
    </row>
    <row r="222" spans="1:14" ht="86.25" customHeight="1" x14ac:dyDescent="0.25">
      <c r="A222" s="127">
        <f>[2]Отчет!A707</f>
        <v>12</v>
      </c>
      <c r="B222" s="127">
        <f>[2]Отчет!B707</f>
        <v>85721</v>
      </c>
      <c r="C222" s="128" t="str">
        <f>[2]Отчет!C707</f>
        <v>КпСП</v>
      </c>
      <c r="D222" s="127" t="str">
        <f>[2]Отчет!D707</f>
        <v>Разработка проектной документации по объекту: "Благоустройство территории парка им.Юрия Гагарина" по адресу: г.Калининград, ул.Киевская, 134</v>
      </c>
      <c r="E222" s="127" t="str">
        <f>[2]Отчет!E707</f>
        <v>Комплект проектной документации</v>
      </c>
      <c r="F222" s="127" t="str">
        <f>[2]Отчет!F707</f>
        <v>ед.</v>
      </c>
      <c r="G222" s="32">
        <v>1</v>
      </c>
      <c r="H222" s="74">
        <v>45261</v>
      </c>
      <c r="I222" s="32">
        <v>0</v>
      </c>
      <c r="J222" s="36">
        <v>0</v>
      </c>
      <c r="K222" s="39">
        <v>3890</v>
      </c>
      <c r="L222" s="39">
        <v>0</v>
      </c>
      <c r="M222" s="39">
        <v>0</v>
      </c>
    </row>
    <row r="223" spans="1:14" ht="42" customHeight="1" x14ac:dyDescent="0.25">
      <c r="A223" s="127" t="str">
        <f>[2]Отчет!A711</f>
        <v>12</v>
      </c>
      <c r="B223" s="127">
        <f>[2]Отчет!B711</f>
        <v>85721</v>
      </c>
      <c r="C223" s="128" t="str">
        <f>[2]Отчет!C711</f>
        <v>КпСП</v>
      </c>
      <c r="D223" s="127" t="str">
        <f>[2]Отчет!D711</f>
        <v>Приобретение детских игровых комплексов</v>
      </c>
      <c r="E223" s="127" t="str">
        <f>[2]Отчет!E711</f>
        <v>Количество игровых комплексов</v>
      </c>
      <c r="F223" s="127" t="str">
        <f>[2]Отчет!F711</f>
        <v>ед.</v>
      </c>
      <c r="G223" s="32">
        <v>3</v>
      </c>
      <c r="H223" s="74">
        <v>45261</v>
      </c>
      <c r="I223" s="32">
        <v>0</v>
      </c>
      <c r="J223" s="36">
        <v>0</v>
      </c>
      <c r="K223" s="39">
        <v>6421.16</v>
      </c>
      <c r="L223" s="39">
        <v>0</v>
      </c>
      <c r="M223" s="39">
        <v>0</v>
      </c>
    </row>
    <row r="224" spans="1:14" ht="53.25" customHeight="1" x14ac:dyDescent="0.25">
      <c r="A224" s="28" t="str">
        <f>[2]Отчет!A715</f>
        <v>12</v>
      </c>
      <c r="B224" s="28">
        <f>[2]Отчет!B715</f>
        <v>85721</v>
      </c>
      <c r="C224" s="29" t="str">
        <f>[2]Отчет!C715</f>
        <v>КпСП</v>
      </c>
      <c r="D224" s="28" t="str">
        <f>[2]Отчет!D715</f>
        <v>Приобретение оборудования для системы охраны с монтажом</v>
      </c>
      <c r="E224" s="28" t="str">
        <f>[2]Отчет!E715</f>
        <v>Количество объектов</v>
      </c>
      <c r="F224" s="28" t="str">
        <f>[2]Отчет!F715</f>
        <v>ед.</v>
      </c>
      <c r="G224" s="32">
        <v>1</v>
      </c>
      <c r="H224" s="74">
        <v>45261</v>
      </c>
      <c r="I224" s="32">
        <v>0</v>
      </c>
      <c r="J224" s="36">
        <v>0</v>
      </c>
      <c r="K224" s="39">
        <v>6893.21</v>
      </c>
      <c r="L224" s="39">
        <v>0</v>
      </c>
      <c r="M224" s="39">
        <v>0</v>
      </c>
    </row>
    <row r="225" spans="1:13" ht="118.5" customHeight="1" x14ac:dyDescent="0.25">
      <c r="A225" s="81" t="str">
        <f>[2]Отчет!A719</f>
        <v>12</v>
      </c>
      <c r="B225" s="81">
        <f>[2]Отчет!B719</f>
        <v>85721</v>
      </c>
      <c r="C225" s="82" t="str">
        <f>[2]Отчет!C719</f>
        <v>КпСП</v>
      </c>
      <c r="D225" s="81" t="str">
        <f>[2]Отчет!D719</f>
        <v>Проведение работ по сохранению объекта  культурного наследия регионального значения "Парк "Южный", 1927 год, Калининградская область, город Калининград, проспект Калинина - улица Аллея Смелых (наружное освещение), технический и авторский надзор</v>
      </c>
      <c r="E225" s="81" t="str">
        <f>[2]Отчет!E719</f>
        <v xml:space="preserve">Количество объектов  </v>
      </c>
      <c r="F225" s="81" t="str">
        <f>[2]Отчет!F719</f>
        <v>ед.</v>
      </c>
      <c r="G225" s="32">
        <v>1</v>
      </c>
      <c r="H225" s="74">
        <v>45261</v>
      </c>
      <c r="I225" s="32">
        <v>0</v>
      </c>
      <c r="J225" s="36">
        <v>0</v>
      </c>
      <c r="K225" s="39">
        <v>6004.55</v>
      </c>
      <c r="L225" s="39">
        <v>0</v>
      </c>
      <c r="M225" s="39">
        <v>0</v>
      </c>
    </row>
    <row r="226" spans="1:13" ht="70.5" customHeight="1" x14ac:dyDescent="0.25">
      <c r="A226" s="86" t="s">
        <v>94</v>
      </c>
      <c r="B226" s="66" t="s">
        <v>85</v>
      </c>
      <c r="C226" s="86" t="s">
        <v>85</v>
      </c>
      <c r="D226" s="83" t="s">
        <v>217</v>
      </c>
      <c r="E226" s="66" t="s">
        <v>107</v>
      </c>
      <c r="F226" s="66" t="s">
        <v>115</v>
      </c>
      <c r="G226" s="68">
        <v>1</v>
      </c>
      <c r="H226" s="86" t="s">
        <v>85</v>
      </c>
      <c r="I226" s="68">
        <v>0</v>
      </c>
      <c r="J226" s="108">
        <v>0</v>
      </c>
      <c r="K226" s="67">
        <f>K227+K228</f>
        <v>33847.29</v>
      </c>
      <c r="L226" s="67">
        <f>L227+L228</f>
        <v>0</v>
      </c>
      <c r="M226" s="67">
        <f>M227+M228</f>
        <v>0</v>
      </c>
    </row>
    <row r="227" spans="1:13" ht="33" customHeight="1" x14ac:dyDescent="0.25">
      <c r="A227" s="212" t="s">
        <v>94</v>
      </c>
      <c r="B227" s="98" t="s">
        <v>200</v>
      </c>
      <c r="C227" s="212" t="s">
        <v>148</v>
      </c>
      <c r="D227" s="213" t="s">
        <v>360</v>
      </c>
      <c r="E227" s="212" t="s">
        <v>107</v>
      </c>
      <c r="F227" s="212" t="s">
        <v>115</v>
      </c>
      <c r="G227" s="207">
        <v>1</v>
      </c>
      <c r="H227" s="201">
        <v>45261</v>
      </c>
      <c r="I227" s="207">
        <v>0</v>
      </c>
      <c r="J227" s="207">
        <v>0</v>
      </c>
      <c r="K227" s="138">
        <v>25636.03</v>
      </c>
      <c r="L227" s="138">
        <v>0</v>
      </c>
      <c r="M227" s="138">
        <v>0</v>
      </c>
    </row>
    <row r="228" spans="1:13" ht="31.5" customHeight="1" x14ac:dyDescent="0.25">
      <c r="A228" s="202"/>
      <c r="B228" s="98" t="s">
        <v>236</v>
      </c>
      <c r="C228" s="202" t="s">
        <v>148</v>
      </c>
      <c r="D228" s="214"/>
      <c r="E228" s="202" t="s">
        <v>107</v>
      </c>
      <c r="F228" s="202" t="s">
        <v>115</v>
      </c>
      <c r="G228" s="202"/>
      <c r="H228" s="202"/>
      <c r="I228" s="202">
        <v>0</v>
      </c>
      <c r="J228" s="202">
        <v>0</v>
      </c>
      <c r="K228" s="138">
        <v>8211.26</v>
      </c>
      <c r="L228" s="138">
        <v>0</v>
      </c>
      <c r="M228" s="138">
        <v>0</v>
      </c>
    </row>
    <row r="229" spans="1:13" ht="60" customHeight="1" x14ac:dyDescent="0.25">
      <c r="A229" s="188">
        <v>14</v>
      </c>
      <c r="B229" s="188" t="s">
        <v>85</v>
      </c>
      <c r="C229" s="168" t="s">
        <v>85</v>
      </c>
      <c r="D229" s="168" t="s">
        <v>306</v>
      </c>
      <c r="E229" s="168" t="s">
        <v>107</v>
      </c>
      <c r="F229" s="168" t="s">
        <v>115</v>
      </c>
      <c r="G229" s="168">
        <f>G230</f>
        <v>14</v>
      </c>
      <c r="H229" s="179" t="s">
        <v>85</v>
      </c>
      <c r="I229" s="189">
        <f>I230</f>
        <v>0</v>
      </c>
      <c r="J229" s="169">
        <f>J230</f>
        <v>0</v>
      </c>
      <c r="K229" s="178">
        <f>K230</f>
        <v>217420.72</v>
      </c>
      <c r="L229" s="178">
        <f>L230</f>
        <v>0</v>
      </c>
      <c r="M229" s="178">
        <f>M230</f>
        <v>0</v>
      </c>
    </row>
    <row r="230" spans="1:13" ht="75" customHeight="1" x14ac:dyDescent="0.25">
      <c r="A230" s="54">
        <v>14</v>
      </c>
      <c r="B230" s="54">
        <v>53330</v>
      </c>
      <c r="C230" s="66" t="s">
        <v>85</v>
      </c>
      <c r="D230" s="66" t="s">
        <v>307</v>
      </c>
      <c r="E230" s="66" t="s">
        <v>107</v>
      </c>
      <c r="F230" s="66" t="s">
        <v>115</v>
      </c>
      <c r="G230" s="66">
        <f>G231+G232+G233</f>
        <v>14</v>
      </c>
      <c r="H230" s="64" t="s">
        <v>85</v>
      </c>
      <c r="I230" s="112">
        <f>I231+I232+I233</f>
        <v>0</v>
      </c>
      <c r="J230" s="86">
        <f>J231+J232+J233</f>
        <v>0</v>
      </c>
      <c r="K230" s="113">
        <f>K231+K232+K233</f>
        <v>217420.72</v>
      </c>
      <c r="L230" s="113">
        <f>L231+L232+L233</f>
        <v>0</v>
      </c>
      <c r="M230" s="113">
        <f>M231+M232+M233</f>
        <v>0</v>
      </c>
    </row>
    <row r="231" spans="1:13" ht="100.5" customHeight="1" x14ac:dyDescent="0.25">
      <c r="A231" s="109">
        <v>14</v>
      </c>
      <c r="B231" s="109">
        <v>53330</v>
      </c>
      <c r="C231" s="109" t="s">
        <v>305</v>
      </c>
      <c r="D231" s="109" t="s">
        <v>308</v>
      </c>
      <c r="E231" s="109" t="s">
        <v>107</v>
      </c>
      <c r="F231" s="109" t="s">
        <v>115</v>
      </c>
      <c r="G231" s="109">
        <v>5</v>
      </c>
      <c r="H231" s="74">
        <v>45261</v>
      </c>
      <c r="I231" s="110">
        <v>0</v>
      </c>
      <c r="J231" s="103" t="s">
        <v>295</v>
      </c>
      <c r="K231" s="111">
        <v>97848.51</v>
      </c>
      <c r="L231" s="111">
        <v>0</v>
      </c>
      <c r="M231" s="111">
        <v>0</v>
      </c>
    </row>
    <row r="232" spans="1:13" ht="161.25" customHeight="1" x14ac:dyDescent="0.25">
      <c r="A232" s="109">
        <v>14</v>
      </c>
      <c r="B232" s="109">
        <v>53330</v>
      </c>
      <c r="C232" s="109" t="s">
        <v>148</v>
      </c>
      <c r="D232" s="109" t="s">
        <v>343</v>
      </c>
      <c r="E232" s="109" t="s">
        <v>107</v>
      </c>
      <c r="F232" s="109" t="s">
        <v>115</v>
      </c>
      <c r="G232" s="109">
        <v>8</v>
      </c>
      <c r="H232" s="74">
        <v>45261</v>
      </c>
      <c r="I232" s="110">
        <v>0</v>
      </c>
      <c r="J232" s="103" t="s">
        <v>295</v>
      </c>
      <c r="K232" s="111">
        <v>103572.21</v>
      </c>
      <c r="L232" s="111">
        <v>0</v>
      </c>
      <c r="M232" s="111">
        <v>0</v>
      </c>
    </row>
    <row r="233" spans="1:13" ht="86.25" customHeight="1" x14ac:dyDescent="0.25">
      <c r="A233" s="109">
        <v>14</v>
      </c>
      <c r="B233" s="109">
        <v>53330</v>
      </c>
      <c r="C233" s="109" t="s">
        <v>137</v>
      </c>
      <c r="D233" s="109" t="s">
        <v>309</v>
      </c>
      <c r="E233" s="109" t="s">
        <v>107</v>
      </c>
      <c r="F233" s="109" t="s">
        <v>115</v>
      </c>
      <c r="G233" s="109">
        <v>1</v>
      </c>
      <c r="H233" s="74">
        <v>45261</v>
      </c>
      <c r="I233" s="110">
        <v>0</v>
      </c>
      <c r="J233" s="103" t="s">
        <v>295</v>
      </c>
      <c r="K233" s="111">
        <v>16000</v>
      </c>
      <c r="L233" s="111">
        <v>0</v>
      </c>
      <c r="M233" s="111">
        <v>0</v>
      </c>
    </row>
    <row r="234" spans="1:13" ht="23.25" customHeight="1" x14ac:dyDescent="0.25">
      <c r="A234" s="195" t="s">
        <v>331</v>
      </c>
      <c r="B234" s="196"/>
      <c r="C234" s="196"/>
      <c r="D234" s="196"/>
      <c r="E234" s="196"/>
      <c r="F234" s="196"/>
      <c r="G234" s="196"/>
      <c r="H234" s="196"/>
      <c r="I234" s="196"/>
      <c r="J234" s="196"/>
      <c r="K234" s="196"/>
      <c r="L234" s="196"/>
      <c r="M234" s="196"/>
    </row>
  </sheetData>
  <autoFilter ref="A11:M227" xr:uid="{00000000-0009-0000-0000-000002000000}"/>
  <mergeCells count="113">
    <mergeCell ref="K208:K209"/>
    <mergeCell ref="L208:L209"/>
    <mergeCell ref="M208:M209"/>
    <mergeCell ref="A208:A209"/>
    <mergeCell ref="B208:B209"/>
    <mergeCell ref="C208:C209"/>
    <mergeCell ref="D208:D209"/>
    <mergeCell ref="J1:M1"/>
    <mergeCell ref="J2:M2"/>
    <mergeCell ref="J3:M3"/>
    <mergeCell ref="A4:M4"/>
    <mergeCell ref="A5:M5"/>
    <mergeCell ref="K58:K60"/>
    <mergeCell ref="L58:L60"/>
    <mergeCell ref="K7:M7"/>
    <mergeCell ref="K8:K10"/>
    <mergeCell ref="L8:L10"/>
    <mergeCell ref="M8:M10"/>
    <mergeCell ref="M13:M14"/>
    <mergeCell ref="K13:K14"/>
    <mergeCell ref="L13:L14"/>
    <mergeCell ref="M58:M60"/>
    <mergeCell ref="A7:A10"/>
    <mergeCell ref="B7:B10"/>
    <mergeCell ref="E6:H6"/>
    <mergeCell ref="C7:C10"/>
    <mergeCell ref="D7:D10"/>
    <mergeCell ref="G8:J8"/>
    <mergeCell ref="I9:I10"/>
    <mergeCell ref="J9:J10"/>
    <mergeCell ref="G9:H9"/>
    <mergeCell ref="E7:J7"/>
    <mergeCell ref="E8:E10"/>
    <mergeCell ref="F8:F10"/>
    <mergeCell ref="J82:J85"/>
    <mergeCell ref="M91:M92"/>
    <mergeCell ref="K82:K85"/>
    <mergeCell ref="K96:K97"/>
    <mergeCell ref="K91:K92"/>
    <mergeCell ref="L91:L92"/>
    <mergeCell ref="M82:M85"/>
    <mergeCell ref="L82:L85"/>
    <mergeCell ref="C180:C182"/>
    <mergeCell ref="C82:C85"/>
    <mergeCell ref="C96:C97"/>
    <mergeCell ref="C172:C173"/>
    <mergeCell ref="H82:H85"/>
    <mergeCell ref="I82:I85"/>
    <mergeCell ref="K180:K182"/>
    <mergeCell ref="L180:L182"/>
    <mergeCell ref="M180:M182"/>
    <mergeCell ref="K119:K120"/>
    <mergeCell ref="L119:L120"/>
    <mergeCell ref="M119:M120"/>
    <mergeCell ref="M96:M97"/>
    <mergeCell ref="L96:L97"/>
    <mergeCell ref="E82:E85"/>
    <mergeCell ref="F82:F85"/>
    <mergeCell ref="G82:G85"/>
    <mergeCell ref="B58:B60"/>
    <mergeCell ref="C58:C60"/>
    <mergeCell ref="D58:D60"/>
    <mergeCell ref="A58:A60"/>
    <mergeCell ref="D82:D85"/>
    <mergeCell ref="A82:A85"/>
    <mergeCell ref="B82:B85"/>
    <mergeCell ref="D13:D14"/>
    <mergeCell ref="C13:C14"/>
    <mergeCell ref="B13:B14"/>
    <mergeCell ref="A13:A14"/>
    <mergeCell ref="A15:A16"/>
    <mergeCell ref="B15:B16"/>
    <mergeCell ref="C15:C16"/>
    <mergeCell ref="D15:D16"/>
    <mergeCell ref="D169:D170"/>
    <mergeCell ref="A91:A92"/>
    <mergeCell ref="B91:B92"/>
    <mergeCell ref="C91:C92"/>
    <mergeCell ref="D91:D92"/>
    <mergeCell ref="D96:D97"/>
    <mergeCell ref="B96:B97"/>
    <mergeCell ref="A169:A170"/>
    <mergeCell ref="B169:B170"/>
    <mergeCell ref="A96:A97"/>
    <mergeCell ref="A119:A120"/>
    <mergeCell ref="B119:B120"/>
    <mergeCell ref="C119:C120"/>
    <mergeCell ref="D119:D120"/>
    <mergeCell ref="C169:C170"/>
    <mergeCell ref="A234:M234"/>
    <mergeCell ref="D98:D99"/>
    <mergeCell ref="C98:C99"/>
    <mergeCell ref="B98:B99"/>
    <mergeCell ref="A98:A99"/>
    <mergeCell ref="H227:H228"/>
    <mergeCell ref="E172:E173"/>
    <mergeCell ref="F172:F173"/>
    <mergeCell ref="G172:G173"/>
    <mergeCell ref="I172:I173"/>
    <mergeCell ref="J172:J173"/>
    <mergeCell ref="H172:H173"/>
    <mergeCell ref="G227:G228"/>
    <mergeCell ref="I227:I228"/>
    <mergeCell ref="J227:J228"/>
    <mergeCell ref="A180:A182"/>
    <mergeCell ref="D180:D182"/>
    <mergeCell ref="B180:B182"/>
    <mergeCell ref="A172:A173"/>
    <mergeCell ref="A227:A228"/>
    <mergeCell ref="C227:C228"/>
    <mergeCell ref="E227:E228"/>
    <mergeCell ref="F227:F228"/>
    <mergeCell ref="D227:D228"/>
  </mergeCells>
  <phoneticPr fontId="8" type="noConversion"/>
  <pageMargins left="0.7" right="0.7" top="0.75" bottom="0.75" header="0.3" footer="0.3"/>
  <pageSetup paperSize="9" scale="55" fitToHeight="0" orientation="landscape" r:id="rId1"/>
  <headerFooter differentFirst="1">
    <oddHeader>&amp;C&amp;P</oddHeader>
    <firstHeader xml:space="preserve">&amp;C&amp;K00+0001
</firstHeader>
  </headerFooter>
  <rowBreaks count="15" manualBreakCount="15">
    <brk id="25" max="12" man="1"/>
    <brk id="29" max="12" man="1"/>
    <brk id="48" max="12" man="1"/>
    <brk id="65" max="12" man="1"/>
    <brk id="87" max="12" man="1"/>
    <brk id="103" max="12" man="1"/>
    <brk id="115" max="12" man="1"/>
    <brk id="128" max="12" man="1"/>
    <brk id="140" max="12" man="1"/>
    <brk id="153" max="12" man="1"/>
    <brk id="160" max="12" man="1"/>
    <brk id="183" max="12" man="1"/>
    <brk id="197" max="12" man="1"/>
    <brk id="214" max="12" man="1"/>
    <brk id="22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проект Плана реализации</vt:lpstr>
      <vt:lpstr>'проект Плана реализации'!Область_печати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Гончарова Светлана Анатольевна</cp:lastModifiedBy>
  <cp:lastPrinted>2023-08-25T08:34:16Z</cp:lastPrinted>
  <dcterms:created xsi:type="dcterms:W3CDTF">2020-09-17T13:48:54Z</dcterms:created>
  <dcterms:modified xsi:type="dcterms:W3CDTF">2023-08-28T13:34:24Z</dcterms:modified>
</cp:coreProperties>
</file>